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761" documentId="13_ncr:1_{F6CB121F-512D-4AA6-A0C1-0FB36C537598}" xr6:coauthVersionLast="47" xr6:coauthVersionMax="47" xr10:uidLastSave="{84B9FCD3-5E27-4F6C-8CD8-9431B34CDF58}"/>
  <bookViews>
    <workbookView xWindow="-109" yWindow="-109" windowWidth="26301" windowHeight="14169"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6" l="1"/>
  <c r="G8" i="6"/>
  <c r="G9" i="6"/>
  <c r="G10" i="6"/>
  <c r="B7" i="2"/>
  <c r="J6" i="6"/>
  <c r="J7" i="6"/>
  <c r="J8" i="6"/>
  <c r="J9" i="6"/>
  <c r="J10" i="6"/>
  <c r="J11" i="6"/>
  <c r="J12" i="6"/>
  <c r="J13"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G4" i="6"/>
  <c r="G2" i="6"/>
  <c r="G5" i="6"/>
  <c r="B5" i="2"/>
  <c r="G5" i="2"/>
  <c r="I5" i="2"/>
  <c r="J5" i="2"/>
  <c r="L5" i="2"/>
  <c r="B6" i="2"/>
  <c r="G6" i="2"/>
  <c r="I6" i="2"/>
  <c r="J6" i="2"/>
  <c r="L6"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I2" i="6"/>
  <c r="I5" i="6"/>
  <c r="L2" i="6"/>
  <c r="L5" i="6"/>
  <c r="L4" i="6"/>
  <c r="J5" i="6"/>
  <c r="J2" i="6"/>
  <c r="J4" i="6"/>
  <c r="I4" i="6"/>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L20" i="5"/>
  <c r="J20" i="5"/>
  <c r="I20" i="5"/>
  <c r="G20" i="5"/>
  <c r="B20" i="5"/>
  <c r="L4" i="5"/>
  <c r="L5" i="5"/>
  <c r="L6" i="5"/>
  <c r="L7" i="5"/>
  <c r="L8" i="5"/>
  <c r="L9" i="5"/>
  <c r="L10" i="5"/>
  <c r="L11" i="5"/>
  <c r="L12" i="5"/>
  <c r="L13" i="5"/>
  <c r="L14" i="5"/>
  <c r="L15" i="5"/>
  <c r="L16" i="5"/>
  <c r="L17" i="5"/>
  <c r="L18" i="5"/>
  <c r="L19" i="5"/>
  <c r="J4" i="5"/>
  <c r="J5" i="5"/>
  <c r="J6" i="5"/>
  <c r="J7" i="5"/>
  <c r="J8" i="5"/>
  <c r="J9" i="5"/>
  <c r="J10" i="5"/>
  <c r="J11" i="5"/>
  <c r="J12" i="5"/>
  <c r="J13" i="5"/>
  <c r="J14" i="5"/>
  <c r="J15" i="5"/>
  <c r="J16" i="5"/>
  <c r="J17" i="5"/>
  <c r="J18" i="5"/>
  <c r="J19" i="5"/>
  <c r="I4" i="5"/>
  <c r="I5" i="5"/>
  <c r="I6" i="5"/>
  <c r="I7" i="5"/>
  <c r="I8" i="5"/>
  <c r="I9" i="5"/>
  <c r="I10" i="5"/>
  <c r="I11" i="5"/>
  <c r="I12" i="5"/>
  <c r="I13" i="5"/>
  <c r="I14" i="5"/>
  <c r="I15" i="5"/>
  <c r="I16" i="5"/>
  <c r="I17" i="5"/>
  <c r="I18" i="5"/>
  <c r="I19" i="5"/>
  <c r="G4" i="5"/>
  <c r="G5" i="5"/>
  <c r="G6" i="5"/>
  <c r="G7" i="5"/>
  <c r="G8" i="5"/>
  <c r="G9" i="5"/>
  <c r="G10" i="5"/>
  <c r="G11" i="5"/>
  <c r="G12" i="5"/>
  <c r="G13" i="5"/>
  <c r="G14" i="5"/>
  <c r="G15" i="5"/>
  <c r="G16" i="5"/>
  <c r="G17" i="5"/>
  <c r="G18" i="5"/>
  <c r="G19" i="5"/>
  <c r="B4" i="5"/>
  <c r="B5" i="5"/>
  <c r="B6" i="5"/>
  <c r="B7" i="5"/>
  <c r="B8" i="5"/>
  <c r="B9" i="5"/>
  <c r="B10" i="5"/>
  <c r="B11" i="5"/>
  <c r="B12" i="5"/>
  <c r="B13" i="5"/>
  <c r="B14" i="5"/>
  <c r="B15" i="5"/>
  <c r="B16" i="5"/>
  <c r="B17" i="5"/>
  <c r="B18" i="5"/>
  <c r="B19" i="5"/>
  <c r="B3" i="5"/>
  <c r="G3" i="5"/>
  <c r="I3" i="5"/>
  <c r="J3" i="5"/>
  <c r="L3" i="5"/>
  <c r="B3" i="2"/>
  <c r="G3" i="2"/>
  <c r="I3" i="2"/>
  <c r="J3" i="2"/>
  <c r="L3" i="2"/>
  <c r="B4" i="2"/>
  <c r="G4" i="2"/>
  <c r="I4" i="2"/>
  <c r="J4" i="2"/>
  <c r="L4" i="2"/>
  <c r="B2" i="1"/>
  <c r="L2" i="5"/>
  <c r="B2" i="4"/>
  <c r="G2" i="4"/>
  <c r="I2" i="4"/>
  <c r="J2" i="4"/>
  <c r="L2" i="4"/>
  <c r="B3" i="6"/>
  <c r="G3" i="6"/>
  <c r="I3" i="6"/>
  <c r="J3" i="6"/>
  <c r="L3" i="6"/>
  <c r="B6" i="6"/>
  <c r="G6" i="6"/>
  <c r="I6" i="6"/>
  <c r="L6" i="6"/>
  <c r="B7" i="6"/>
  <c r="I7" i="6"/>
  <c r="L7" i="6"/>
  <c r="B8" i="6"/>
  <c r="I8" i="6"/>
  <c r="L8" i="6"/>
  <c r="B9" i="6"/>
  <c r="I9" i="6"/>
  <c r="L9" i="6"/>
  <c r="B10" i="6"/>
  <c r="I10" i="6"/>
  <c r="L10" i="6"/>
  <c r="B11" i="6"/>
  <c r="G11" i="6"/>
  <c r="I11" i="6"/>
  <c r="L11" i="6"/>
  <c r="B12" i="6"/>
  <c r="G12" i="6"/>
  <c r="I12" i="6"/>
  <c r="L12" i="6"/>
  <c r="B13" i="6"/>
  <c r="G13" i="6"/>
  <c r="I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alcChain>
</file>

<file path=xl/sharedStrings.xml><?xml version="1.0" encoding="utf-8"?>
<sst xmlns="http://schemas.openxmlformats.org/spreadsheetml/2006/main" count="178595" uniqueCount="39079">
  <si>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</si>
  <si>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</si>
  <si>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</si>
  <si>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</si>
  <si>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</si>
  <si>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</si>
  <si>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</si>
  <si>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</si>
  <si>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</si>
  <si>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</si>
  <si>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</si>
  <si>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</si>
  <si>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</si>
  <si>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</si>
  <si>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</si>
  <si>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</si>
  <si>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</si>
  <si>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</si>
  <si>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</si>
  <si>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</si>
  <si>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</si>
  <si>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</si>
  <si>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</si>
  <si>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</si>
  <si>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</si>
  <si>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</si>
  <si>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</si>
  <si>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</si>
  <si>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</si>
  <si>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</si>
  <si>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</si>
  <si>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</si>
  <si>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</si>
  <si>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</si>
  <si>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</si>
  <si>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</si>
  <si>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</si>
  <si>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</si>
  <si>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</si>
  <si>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</si>
  <si>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</si>
  <si>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</si>
  <si>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</si>
  <si>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</si>
  <si>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</si>
  <si>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</si>
  <si>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</si>
  <si>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</si>
  <si>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</si>
  <si>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</si>
  <si>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</si>
  <si>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</si>
  <si>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</si>
  <si>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</si>
  <si>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</si>
  <si>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</si>
  <si>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</si>
  <si>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</si>
  <si>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</si>
  <si>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</si>
  <si>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</si>
  <si>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</si>
  <si>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</si>
  <si>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</si>
  <si>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</si>
  <si>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</si>
  <si>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</si>
  <si>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</si>
  <si>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</si>
  <si>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</si>
  <si>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</si>
  <si>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</si>
  <si>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</si>
  <si>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</si>
  <si>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</si>
  <si>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</si>
  <si>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</si>
  <si>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</si>
  <si>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</si>
  <si>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</si>
  <si>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</si>
  <si>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</si>
  <si>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</si>
  <si>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</si>
  <si>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</si>
  <si>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</si>
  <si>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</si>
  <si>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</si>
  <si>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</si>
  <si>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</si>
  <si>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</si>
  <si>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</si>
  <si>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</si>
  <si>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</si>
  <si>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</si>
  <si>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</si>
  <si>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</si>
  <si>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</si>
  <si>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</si>
  <si>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</si>
  <si>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</si>
  <si>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</si>
  <si>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</si>
  <si>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</si>
  <si>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</si>
  <si>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</si>
  <si>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</si>
  <si>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</si>
  <si>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</si>
  <si>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</si>
  <si>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</si>
  <si>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</si>
  <si>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</si>
  <si>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</si>
  <si>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</si>
  <si>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</si>
  <si>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</si>
  <si>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</si>
  <si>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</si>
  <si>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</si>
  <si>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</si>
  <si>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</si>
  <si>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</si>
  <si>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</si>
  <si>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</si>
  <si>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</si>
  <si>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</si>
  <si>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</si>
  <si>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</si>
  <si>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</si>
  <si>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</si>
  <si>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</si>
  <si>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</si>
  <si>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</si>
  <si>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</si>
  <si>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</si>
  <si>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</si>
  <si>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</si>
  <si>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</si>
  <si>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</si>
  <si>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</si>
  <si>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</si>
  <si>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</si>
  <si>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</si>
  <si>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</si>
  <si>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</si>
  <si>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</si>
  <si>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</si>
  <si>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</si>
  <si>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</si>
  <si>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</si>
  <si>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</si>
  <si>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</si>
  <si>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</si>
  <si>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</si>
  <si>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</si>
  <si>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</si>
  <si>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</si>
  <si>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</si>
  <si>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</si>
  <si>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</si>
  <si>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</si>
  <si>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</si>
  <si>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</si>
  <si>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</si>
  <si>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</si>
  <si>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</si>
  <si>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</si>
  <si>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</si>
  <si>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</si>
  <si>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</si>
  <si>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</si>
  <si>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</si>
  <si>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</si>
  <si>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</si>
  <si>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</si>
  <si>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</si>
  <si>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</si>
  <si>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</si>
  <si>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</si>
  <si>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</si>
  <si>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</si>
  <si>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</si>
  <si>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</si>
  <si>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</si>
  <si>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</si>
  <si>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</si>
  <si>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</si>
  <si>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</si>
  <si>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</si>
  <si>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</si>
  <si>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</si>
  <si>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</si>
  <si>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</si>
  <si>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</si>
  <si>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</si>
  <si>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</si>
  <si>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</si>
  <si>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</si>
  <si>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</si>
  <si>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</si>
  <si>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</si>
  <si>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</si>
  <si>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</si>
  <si>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</si>
  <si>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</si>
  <si>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</si>
  <si>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</si>
  <si>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</si>
  <si>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</si>
  <si>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</si>
  <si>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</si>
  <si>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</si>
  <si>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</si>
  <si>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</si>
  <si>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</si>
  <si>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</si>
  <si>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</si>
  <si>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</si>
  <si>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</si>
  <si>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</si>
  <si>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</si>
  <si>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</si>
  <si>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</si>
  <si>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</si>
  <si>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</si>
  <si>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</si>
  <si>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</si>
  <si>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</si>
  <si>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</si>
  <si>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</si>
  <si>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</si>
  <si>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</si>
  <si>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</si>
  <si>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</si>
  <si>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</si>
  <si>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</si>
  <si>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</si>
  <si>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</si>
  <si>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</si>
  <si>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</si>
  <si>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</si>
  <si>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</si>
  <si>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</si>
  <si>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</si>
  <si>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</si>
  <si>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</si>
  <si>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</si>
  <si>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</si>
  <si>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</si>
  <si>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</si>
  <si>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</si>
  <si>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</si>
  <si>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</si>
  <si>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</si>
  <si>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</si>
  <si>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</si>
  <si>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</si>
  <si>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</si>
  <si>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</si>
  <si>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</si>
  <si>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</si>
  <si>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</si>
  <si>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</si>
  <si>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</si>
  <si>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</si>
  <si>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</si>
  <si>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</si>
  <si>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</si>
  <si>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</si>
  <si>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</si>
  <si>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</si>
  <si>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</si>
  <si>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</si>
  <si>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</si>
  <si>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</si>
  <si>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</si>
  <si>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</si>
  <si>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</si>
  <si>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</si>
  <si>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</si>
  <si>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</si>
  <si>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</si>
  <si>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</si>
  <si>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</si>
  <si>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</si>
  <si>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</si>
  <si>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</si>
  <si>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</si>
  <si>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</si>
  <si>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</si>
  <si>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</si>
  <si>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</si>
  <si>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</si>
  <si>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</si>
  <si>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</si>
  <si>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</si>
  <si>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</si>
  <si>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</si>
  <si>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</si>
  <si>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</si>
  <si>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</si>
  <si>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</si>
  <si>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</si>
  <si>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</si>
  <si>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</si>
  <si>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</si>
  <si>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</si>
  <si>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</si>
  <si>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</si>
  <si>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</si>
  <si>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</si>
  <si>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</si>
  <si>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</si>
  <si>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</si>
  <si>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</si>
  <si>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</si>
  <si>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</si>
  <si>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</si>
  <si>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</si>
  <si>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</si>
  <si>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</si>
  <si>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</si>
  <si>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</si>
  <si>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</si>
  <si>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</si>
  <si>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</si>
  <si>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</si>
  <si>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</si>
  <si>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</si>
  <si>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</si>
  <si>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</si>
  <si>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</si>
  <si>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</si>
  <si>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</si>
  <si>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</si>
  <si>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</si>
  <si>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</si>
  <si>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</si>
  <si>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</si>
  <si>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</si>
  <si>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</si>
  <si>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</si>
  <si>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</si>
  <si>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</si>
  <si>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</si>
  <si>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</si>
  <si>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</si>
  <si>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</si>
  <si>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</si>
  <si>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</si>
  <si>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</si>
  <si>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</si>
  <si>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</si>
  <si>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</si>
  <si>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</si>
  <si>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</si>
  <si>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</si>
  <si>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</si>
  <si>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</si>
  <si>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</si>
  <si>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</si>
  <si>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</si>
  <si>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</si>
  <si>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</si>
  <si>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</si>
  <si>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</si>
  <si>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</si>
  <si>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</si>
  <si>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</si>
  <si>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</si>
  <si>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</si>
  <si>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</si>
  <si>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</si>
  <si>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</si>
  <si>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</si>
  <si>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</si>
  <si>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</si>
  <si>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</si>
  <si>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</si>
  <si>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</si>
  <si>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</si>
  <si>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</si>
  <si>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</si>
  <si>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</si>
  <si>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</si>
  <si>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</si>
  <si>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</si>
  <si>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</si>
  <si>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</si>
  <si>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</si>
  <si>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</si>
  <si>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</si>
  <si>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</si>
  <si>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</si>
  <si>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</si>
  <si>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</si>
  <si>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</si>
  <si>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</si>
  <si>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</si>
  <si>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</si>
  <si>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</si>
  <si>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</si>
  <si>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</si>
  <si>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</si>
  <si>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</si>
  <si>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</si>
  <si>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</si>
  <si>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</si>
  <si>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</si>
  <si>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</si>
  <si>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</si>
  <si>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</si>
  <si>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</si>
  <si>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</si>
  <si>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</si>
  <si>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</si>
  <si>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</si>
  <si>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</si>
  <si>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</si>
  <si>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</si>
  <si>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</si>
  <si>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</si>
  <si>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</si>
  <si>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</si>
  <si>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</si>
  <si>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</si>
  <si>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</si>
  <si>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</si>
  <si>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</si>
  <si>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</si>
  <si>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</si>
  <si>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</si>
  <si>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</si>
  <si>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</si>
  <si>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</si>
  <si>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</si>
  <si>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</si>
  <si>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</si>
  <si>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</si>
  <si>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</si>
  <si>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</si>
  <si>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</si>
  <si>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</si>
  <si>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</si>
  <si>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</si>
  <si>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</si>
  <si>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</si>
  <si>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</si>
  <si>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</si>
  <si>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</si>
  <si>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</si>
  <si>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</si>
  <si>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</si>
  <si>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</si>
  <si>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</si>
  <si>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</si>
  <si>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</si>
  <si>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</si>
  <si>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</si>
  <si>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</si>
  <si>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</si>
  <si>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</si>
  <si>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</si>
  <si>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</si>
  <si>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</si>
  <si>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</si>
  <si>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</si>
  <si>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</si>
  <si>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</si>
  <si>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</si>
  <si>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</si>
  <si>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</si>
  <si>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</si>
  <si>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</si>
  <si>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</si>
  <si>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</si>
  <si>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</si>
  <si>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</si>
  <si>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</si>
  <si>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</si>
  <si>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</si>
  <si>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</si>
  <si>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</si>
  <si>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</si>
  <si>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</si>
  <si>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</si>
  <si>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</si>
  <si>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</si>
  <si>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</si>
  <si>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</si>
  <si>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</si>
  <si>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</si>
  <si>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</si>
  <si>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</si>
  <si>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</si>
  <si>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</si>
  <si>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</si>
  <si>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</si>
  <si>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</si>
  <si>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</si>
  <si>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</si>
  <si>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</si>
  <si>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</si>
  <si>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</si>
  <si>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</si>
  <si>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</si>
  <si>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</si>
  <si>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</si>
  <si>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</si>
  <si>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</si>
  <si>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</si>
  <si>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</si>
  <si>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</si>
  <si>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</si>
  <si>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</si>
  <si>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</si>
  <si>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</si>
  <si>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</si>
  <si>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</si>
  <si>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</si>
  <si>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</si>
  <si>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</si>
  <si>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</si>
  <si>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</si>
  <si>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</si>
  <si>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</si>
  <si>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</si>
  <si>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</si>
  <si>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</si>
  <si>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</si>
  <si>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</si>
  <si>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</si>
  <si>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</si>
  <si>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</si>
  <si>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</si>
  <si>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</si>
  <si>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</si>
  <si>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</si>
  <si>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</si>
  <si>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</si>
  <si>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</si>
  <si>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</si>
  <si>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</si>
  <si>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</si>
  <si>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</si>
  <si>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</si>
  <si>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</si>
  <si>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</si>
  <si>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</si>
  <si>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</si>
  <si>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</si>
  <si>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</si>
  <si>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</si>
  <si>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</si>
  <si>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</si>
  <si>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</si>
  <si>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</si>
  <si>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</si>
  <si>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</si>
  <si>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</si>
  <si>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</si>
  <si>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</si>
  <si>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</si>
  <si>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</si>
  <si>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</si>
  <si>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</si>
  <si>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</si>
  <si>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</si>
  <si>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</si>
  <si>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</si>
  <si>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</si>
  <si>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</si>
  <si>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</si>
  <si>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</si>
  <si>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</si>
  <si>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</si>
  <si>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</si>
  <si>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</si>
  <si>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</si>
  <si>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</si>
  <si>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</si>
  <si>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</si>
  <si>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</si>
  <si>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</si>
  <si>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</si>
  <si>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</si>
  <si>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</si>
  <si>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</si>
  <si>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</si>
  <si>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</si>
  <si>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</si>
  <si>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</si>
  <si>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</si>
  <si>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</si>
  <si>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</si>
  <si>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</si>
  <si>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</si>
  <si>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</si>
  <si>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</si>
  <si>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</si>
  <si>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</si>
  <si>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</si>
  <si>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</si>
  <si>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</si>
  <si>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</si>
  <si>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</si>
  <si>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</si>
  <si>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</si>
  <si>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</si>
  <si>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</si>
  <si>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</si>
  <si>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</si>
  <si>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</si>
  <si>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</si>
  <si>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</si>
  <si>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</si>
  <si>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</si>
  <si>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</si>
  <si>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</si>
  <si>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</si>
  <si>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</si>
  <si>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</si>
  <si>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</si>
  <si>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</si>
  <si>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</si>
  <si>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</si>
  <si>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</si>
  <si>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</si>
  <si>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</si>
  <si>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</si>
  <si>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</si>
  <si>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</si>
  <si>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</si>
  <si>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</si>
  <si>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</si>
  <si>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</si>
  <si>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</si>
  <si>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</si>
  <si>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</si>
  <si>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</si>
  <si>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</si>
  <si>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</si>
  <si>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</si>
  <si>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</si>
  <si>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</si>
  <si>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</si>
  <si>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</si>
  <si>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</si>
  <si>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</si>
  <si>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</si>
  <si>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</si>
  <si>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</si>
  <si>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</si>
  <si>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</si>
  <si>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</si>
  <si>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</si>
  <si>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</si>
  <si>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</si>
  <si>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</si>
  <si>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</si>
  <si>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</si>
  <si>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</si>
  <si>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</si>
  <si>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</si>
  <si>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</si>
  <si>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</si>
  <si>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</si>
  <si>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</si>
  <si>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</si>
  <si>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</si>
  <si>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</si>
  <si>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</si>
  <si>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</si>
  <si>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</si>
  <si>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</si>
  <si>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</si>
  <si>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</si>
  <si>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</si>
  <si>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</si>
  <si>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</si>
  <si>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</si>
  <si>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</si>
  <si>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</si>
  <si>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</si>
  <si>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</si>
  <si>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</si>
  <si>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</si>
  <si>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</si>
  <si>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</si>
  <si>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</si>
  <si>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</si>
  <si>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</si>
  <si>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</si>
  <si>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</si>
  <si>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</si>
  <si>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</si>
  <si>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</si>
  <si>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</si>
  <si>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</si>
  <si>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</si>
  <si>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</si>
  <si>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</si>
  <si>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</si>
  <si>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</si>
  <si>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</si>
  <si>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</si>
  <si>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</si>
  <si>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</si>
  <si>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</si>
  <si>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</si>
  <si>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</si>
  <si>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</si>
  <si>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</si>
  <si>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</si>
  <si>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</si>
  <si>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</si>
  <si>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</si>
  <si>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</si>
  <si>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</si>
  <si>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</si>
  <si>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</si>
  <si>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</si>
  <si>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</si>
  <si>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</si>
  <si>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</si>
  <si>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</si>
  <si>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</si>
  <si>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</si>
  <si>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</si>
  <si>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</si>
  <si>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</si>
  <si>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</si>
  <si>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</si>
  <si>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</si>
  <si>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</si>
  <si>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</si>
  <si>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</si>
  <si>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</si>
  <si>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</si>
  <si>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</si>
  <si>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</si>
  <si>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</si>
  <si>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</si>
  <si>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</si>
  <si>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</si>
  <si>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</si>
  <si>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</si>
  <si>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</si>
  <si>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</si>
  <si>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</si>
  <si>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</si>
  <si>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</si>
  <si>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</si>
  <si>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</si>
  <si>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</si>
  <si>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</si>
  <si>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</si>
  <si>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</si>
  <si>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</si>
  <si>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</si>
  <si>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</si>
  <si>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</si>
  <si>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</si>
  <si>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</si>
  <si>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</si>
  <si>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</si>
  <si>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</si>
  <si>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</si>
  <si>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</si>
  <si>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</si>
  <si>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</si>
  <si>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</si>
  <si>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</si>
  <si>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</si>
  <si>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</si>
  <si>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</si>
  <si>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</si>
  <si>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</si>
  <si>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</si>
  <si>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</si>
  <si>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</si>
  <si>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</si>
  <si>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</si>
  <si>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</si>
  <si>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</si>
  <si>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</si>
  <si>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</si>
  <si>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</si>
  <si>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</si>
  <si>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</si>
  <si>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</si>
  <si>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</si>
  <si>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</si>
  <si>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</si>
  <si>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</si>
  <si>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</si>
  <si>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</si>
  <si>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</si>
  <si>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</si>
  <si>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</si>
  <si>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</si>
  <si>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</si>
  <si>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</si>
  <si>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</si>
  <si>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</si>
  <si>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</si>
  <si>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</si>
  <si>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</si>
  <si>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</si>
  <si>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</si>
  <si>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</si>
  <si>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</si>
  <si>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</si>
  <si>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</si>
  <si>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</si>
  <si>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</si>
  <si>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</si>
  <si>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</si>
  <si>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</si>
  <si>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</si>
  <si>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</si>
  <si>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</si>
  <si>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</si>
  <si>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</si>
  <si>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</si>
  <si>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</si>
  <si>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</si>
  <si>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</si>
  <si>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</si>
  <si>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</si>
  <si>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</si>
  <si>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</si>
  <si>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</si>
  <si>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</si>
  <si>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</si>
  <si>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</si>
  <si>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</si>
  <si>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</si>
  <si>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</si>
  <si>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</si>
  <si>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</si>
  <si>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</si>
  <si>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</si>
  <si>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</si>
  <si>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</si>
  <si>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</si>
  <si>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</si>
  <si>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</si>
  <si>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</si>
  <si>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</si>
  <si>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</si>
  <si>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</si>
  <si>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</si>
  <si>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</si>
  <si>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</si>
  <si>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</si>
  <si>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</si>
  <si>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</si>
  <si>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</si>
  <si>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</si>
  <si>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</si>
  <si>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</si>
  <si>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</si>
  <si>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</si>
  <si>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</si>
  <si>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</si>
  <si>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</si>
  <si>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</si>
  <si>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</si>
  <si>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</si>
  <si>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</si>
  <si>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</si>
  <si>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</si>
  <si>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</si>
  <si>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</si>
  <si>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</si>
  <si>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</si>
  <si>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</si>
  <si>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</si>
  <si>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</si>
  <si>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</si>
  <si>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</si>
  <si>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</si>
  <si>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</si>
  <si>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</si>
  <si>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</si>
  <si>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</si>
  <si>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</si>
  <si>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</si>
  <si>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</si>
  <si>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</si>
  <si>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</si>
  <si>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</si>
  <si>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</si>
  <si>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</si>
  <si>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</si>
  <si>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</si>
  <si>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</si>
  <si>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</si>
  <si>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</si>
  <si>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</si>
  <si>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</si>
  <si>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</si>
  <si>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</si>
  <si>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</si>
  <si>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</si>
  <si>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</si>
  <si>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</si>
  <si>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</si>
  <si>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</si>
  <si>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</si>
  <si>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</si>
  <si>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</si>
  <si>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</si>
  <si>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</si>
  <si>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</si>
  <si>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</si>
  <si>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</si>
  <si>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</si>
  <si>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</si>
  <si>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</si>
  <si>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</si>
  <si>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</si>
  <si>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</si>
  <si>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</si>
  <si>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</si>
  <si>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</si>
  <si>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</si>
  <si>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</si>
  <si>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</si>
  <si>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</si>
  <si>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</si>
  <si>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</si>
  <si>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</si>
  <si>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</si>
  <si>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</si>
  <si>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</si>
  <si>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</si>
  <si>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</si>
  <si>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</si>
  <si>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</si>
  <si>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</si>
  <si>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</si>
  <si>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</si>
  <si>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</si>
  <si>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</si>
  <si>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</si>
  <si>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</si>
  <si>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</si>
  <si>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</si>
  <si>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</si>
  <si>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</si>
  <si>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</si>
  <si>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</si>
  <si>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</si>
  <si>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</si>
  <si>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</si>
  <si>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</si>
  <si>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</si>
  <si>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</si>
  <si>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</si>
  <si>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</si>
  <si>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</si>
  <si>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</si>
  <si>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</si>
  <si>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</si>
  <si>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</si>
  <si>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</si>
  <si>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</si>
  <si>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</si>
  <si>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</si>
  <si>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</si>
  <si>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</si>
  <si>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</si>
  <si>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</si>
  <si>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</si>
  <si>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</si>
  <si>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</si>
  <si>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</si>
  <si>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</si>
  <si>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</si>
  <si>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</si>
  <si>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</si>
  <si>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</si>
  <si>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</si>
  <si>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</si>
  <si>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</si>
  <si>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</si>
  <si>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</si>
  <si>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</si>
  <si>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</si>
  <si>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</si>
  <si>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</si>
  <si>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</si>
  <si>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</si>
  <si>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</si>
  <si>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</si>
  <si>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</si>
  <si>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</si>
  <si>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</si>
  <si>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</si>
  <si>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</si>
  <si>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</si>
  <si>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</si>
  <si>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</si>
  <si>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</si>
  <si>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</si>
  <si>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</si>
  <si>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</si>
  <si>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</si>
  <si>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</si>
  <si>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</si>
  <si>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</si>
  <si>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</si>
  <si>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</si>
  <si>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</si>
  <si>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</si>
  <si>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</si>
  <si>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</si>
  <si>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</si>
  <si>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</si>
  <si>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</si>
  <si>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</si>
  <si>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</si>
  <si>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</si>
  <si>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</si>
  <si>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</si>
  <si>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</si>
  <si>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</si>
  <si>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</si>
  <si>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</si>
  <si>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</si>
  <si>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</si>
  <si>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</si>
  <si>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</si>
  <si>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</si>
  <si>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</si>
  <si>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</si>
  <si>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</si>
  <si>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</si>
  <si>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</si>
  <si>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</si>
  <si>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</si>
  <si>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</si>
  <si>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</si>
  <si>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</si>
  <si>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</si>
  <si>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</si>
  <si>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</si>
  <si>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</si>
  <si>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</si>
  <si>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</si>
  <si>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</si>
  <si>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</si>
  <si>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</si>
  <si>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</si>
  <si>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</si>
  <si>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</si>
  <si>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</si>
  <si>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</si>
  <si>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</si>
  <si>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</si>
  <si>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</si>
  <si>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</si>
  <si>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</si>
  <si>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</si>
  <si>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</si>
  <si>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</si>
  <si>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</si>
  <si>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</si>
  <si>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</si>
  <si>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</si>
  <si>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</si>
  <si>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</si>
  <si>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</si>
  <si>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</si>
  <si>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</si>
  <si>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</si>
  <si>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</si>
  <si>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</si>
  <si>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</si>
  <si>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</si>
  <si>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</si>
  <si>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</si>
  <si>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</si>
  <si>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</si>
  <si>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</si>
  <si>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</si>
  <si>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</si>
  <si>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</si>
  <si>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</si>
  <si>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</si>
  <si>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</si>
  <si>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</si>
  <si>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</si>
  <si>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</si>
  <si>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</si>
  <si>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</si>
  <si>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</si>
  <si>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</si>
  <si>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</si>
  <si>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</si>
  <si>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</si>
  <si>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</si>
  <si>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</si>
  <si>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</si>
  <si>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</si>
  <si>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</si>
  <si>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</si>
  <si>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</si>
  <si>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</si>
  <si>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</si>
  <si>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</si>
  <si>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</si>
  <si>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</si>
  <si>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</si>
  <si>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</si>
  <si>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</si>
  <si>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</si>
  <si>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</si>
  <si>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</si>
  <si>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</si>
  <si>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</si>
  <si>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</si>
  <si>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</si>
  <si>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</si>
  <si>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</si>
  <si>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</si>
  <si>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</si>
  <si>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</si>
  <si>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</si>
  <si>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</si>
  <si>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</si>
  <si>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</si>
  <si>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</si>
  <si>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</si>
  <si>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</si>
  <si>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</si>
  <si>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</si>
  <si>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</si>
  <si>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</si>
  <si>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</si>
  <si>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</si>
  <si>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</si>
  <si>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</si>
  <si>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</si>
  <si>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</si>
  <si>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</si>
  <si>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</si>
  <si>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</si>
  <si>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</si>
  <si>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</si>
  <si>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</si>
  <si>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</si>
  <si>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</si>
  <si>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</si>
  <si>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</si>
  <si>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</si>
  <si>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</si>
  <si>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</si>
  <si>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</si>
  <si>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</si>
  <si>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</si>
  <si>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</si>
  <si>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</si>
  <si>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</si>
  <si>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</si>
  <si>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</si>
  <si>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</si>
  <si>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</si>
  <si>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</si>
  <si>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</si>
  <si>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</si>
  <si>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</si>
  <si>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</si>
  <si>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</si>
  <si>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</si>
  <si>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</si>
  <si>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</si>
  <si>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</si>
  <si>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</si>
  <si>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</si>
  <si>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</si>
  <si>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</si>
  <si>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</si>
  <si>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</si>
  <si>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</si>
  <si>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</si>
  <si>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</si>
  <si>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</si>
  <si>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</si>
  <si>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</si>
  <si>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</si>
  <si>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</si>
  <si>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</si>
  <si>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</si>
  <si>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</si>
  <si>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</si>
  <si>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</si>
  <si>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</si>
  <si>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</si>
  <si>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</si>
  <si>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</si>
  <si>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</si>
  <si>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</si>
  <si>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</si>
  <si>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</si>
  <si>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</si>
  <si>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</si>
  <si>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</si>
  <si>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</si>
  <si>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</si>
  <si>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</si>
  <si>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</si>
  <si>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</si>
  <si>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</si>
  <si>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</si>
  <si>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</si>
  <si>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</si>
  <si>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</si>
  <si>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</si>
  <si>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</si>
  <si>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</si>
  <si>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</si>
  <si>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</si>
  <si>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</si>
  <si>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</si>
  <si>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</si>
  <si>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</si>
  <si>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</si>
  <si>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</si>
  <si>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</si>
  <si>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</si>
  <si>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</si>
  <si>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</si>
  <si>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</si>
  <si>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</si>
  <si>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</si>
  <si>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</si>
  <si>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</si>
  <si>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</si>
  <si>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</si>
  <si>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</si>
  <si>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</si>
  <si>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</si>
  <si>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</si>
  <si>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</si>
  <si>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</si>
  <si>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</si>
  <si>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</si>
  <si>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</si>
  <si>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</si>
  <si>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</si>
  <si>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</si>
  <si>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</si>
  <si>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</si>
  <si>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</si>
  <si>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</si>
  <si>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</si>
  <si>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</si>
  <si>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</si>
  <si>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</si>
  <si>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</si>
  <si>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</si>
  <si>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</si>
  <si>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</si>
  <si>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</si>
  <si>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</si>
  <si>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</si>
  <si>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</si>
  <si>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</si>
  <si>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</si>
  <si>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</si>
  <si>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</si>
  <si>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</si>
  <si>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</si>
  <si>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</si>
  <si>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</si>
  <si>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</si>
  <si>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</si>
  <si>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</si>
  <si>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</si>
  <si>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</si>
  <si>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</si>
  <si>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</si>
  <si>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</si>
  <si>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</si>
  <si>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</si>
  <si>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</si>
  <si>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</si>
  <si>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</si>
  <si>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</si>
  <si>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</si>
  <si>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</si>
  <si>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</si>
  <si>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</si>
  <si>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</si>
  <si>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</si>
  <si>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</si>
  <si>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</si>
  <si>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</si>
  <si>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</si>
  <si>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</si>
  <si>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</si>
  <si>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</si>
  <si>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</si>
  <si>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</si>
  <si>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</si>
  <si>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</si>
  <si>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</si>
  <si>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</si>
  <si>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</si>
  <si>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</si>
  <si>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</si>
  <si>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</si>
  <si>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</si>
  <si>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</si>
  <si>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</si>
  <si>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</si>
  <si>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</si>
  <si>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</si>
  <si>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</si>
  <si>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</si>
  <si>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</si>
  <si>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</si>
  <si>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</si>
  <si>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</si>
  <si>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</si>
  <si>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</si>
  <si>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</si>
  <si>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</si>
  <si>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</si>
  <si>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</si>
  <si>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</si>
  <si>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</si>
  <si>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</si>
  <si>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</si>
  <si>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</si>
  <si>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</si>
  <si>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</si>
  <si>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</si>
  <si>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</si>
  <si>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</si>
  <si>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</si>
  <si>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</si>
  <si>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</si>
  <si>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</si>
  <si>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</si>
  <si>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</si>
  <si>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</si>
  <si>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</si>
  <si>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</si>
  <si>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</si>
  <si>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</si>
  <si>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</si>
  <si>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</si>
  <si>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</si>
  <si>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</si>
  <si>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</si>
  <si>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</si>
  <si>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</si>
  <si>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</si>
  <si>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</si>
  <si>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</si>
  <si>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</si>
  <si>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</si>
  <si>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</si>
  <si>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</si>
  <si>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</si>
  <si>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</si>
  <si>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</si>
  <si>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</si>
  <si>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</si>
  <si>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</si>
  <si>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</si>
  <si>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</si>
  <si>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</si>
  <si>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</si>
  <si>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</si>
  <si>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</si>
  <si>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</si>
  <si>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</si>
  <si>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</si>
  <si>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</si>
  <si>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</si>
  <si>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</si>
  <si>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</si>
  <si>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</si>
  <si>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</si>
  <si>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</si>
  <si>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</si>
  <si>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</si>
  <si>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</si>
  <si>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</si>
  <si>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</si>
  <si>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</si>
  <si>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</si>
  <si>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</si>
  <si>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</si>
  <si>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</si>
  <si>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</si>
  <si>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</si>
  <si>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</si>
  <si>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</si>
  <si>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</si>
  <si>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</si>
  <si>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</si>
  <si>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</si>
  <si>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</si>
  <si>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</si>
  <si>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</si>
  <si>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</si>
  <si>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</si>
  <si>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</si>
  <si>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</si>
  <si>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</si>
  <si>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</si>
  <si>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</si>
  <si>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</si>
  <si>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</si>
  <si>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</si>
  <si>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</si>
  <si>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</si>
  <si>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</si>
  <si>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</si>
  <si>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</si>
  <si>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</si>
  <si>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</si>
  <si>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</si>
  <si>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</si>
  <si>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</si>
  <si>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</si>
  <si>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</si>
  <si>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</si>
  <si>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</si>
  <si>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</si>
  <si>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</si>
  <si>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</si>
  <si>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</si>
  <si>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</si>
  <si>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</si>
  <si>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</si>
  <si>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</si>
  <si>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</si>
  <si>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</si>
  <si>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</si>
  <si>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</si>
  <si>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</si>
  <si>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</si>
  <si>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</si>
  <si>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</si>
  <si>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</si>
  <si>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</si>
  <si>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</si>
  <si>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</si>
  <si>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</si>
  <si>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</si>
  <si>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</si>
  <si>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</si>
  <si>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</si>
  <si>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</si>
  <si>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</si>
  <si>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</si>
  <si>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</si>
  <si>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</si>
  <si>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</si>
  <si>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</si>
  <si>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</si>
  <si>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</si>
  <si>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</si>
  <si>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</si>
  <si>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</si>
  <si>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</si>
  <si>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</si>
  <si>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</si>
  <si>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</si>
  <si>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</si>
  <si>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</si>
  <si>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</si>
  <si>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</si>
  <si>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</si>
  <si>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</si>
  <si>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</si>
  <si>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</si>
  <si>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</si>
  <si>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</si>
  <si>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</si>
  <si>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</si>
  <si>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</si>
  <si>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</si>
  <si>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</si>
  <si>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</si>
  <si>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</si>
  <si>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</si>
  <si>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</si>
  <si>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</si>
  <si>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</si>
  <si>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</si>
  <si>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</si>
  <si>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</si>
  <si>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</si>
  <si>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</si>
  <si>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</si>
  <si>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</si>
  <si>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</si>
  <si>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</si>
  <si>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</si>
  <si>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</si>
  <si>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</si>
  <si>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</si>
  <si>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</si>
  <si>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</si>
  <si>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</si>
  <si>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</si>
  <si>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</si>
  <si>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</si>
  <si>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</si>
  <si>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</si>
  <si>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</si>
  <si>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</si>
  <si>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</si>
  <si>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</si>
  <si>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</si>
  <si>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</si>
  <si>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</si>
  <si>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</si>
  <si>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</si>
  <si>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</si>
  <si>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</si>
  <si>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</si>
  <si>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</si>
  <si>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</si>
  <si>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</si>
  <si>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</si>
  <si>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</si>
  <si>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</si>
  <si>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</si>
  <si>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</si>
  <si>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</si>
  <si>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</si>
  <si>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</si>
  <si>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</si>
  <si>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</si>
  <si>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</si>
  <si>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</si>
  <si>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</si>
  <si>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</si>
  <si>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</si>
  <si>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</si>
  <si>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</si>
  <si>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</si>
  <si>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</si>
  <si>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</si>
  <si>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</si>
  <si>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</si>
  <si>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</si>
  <si>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</si>
  <si>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</si>
  <si>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</si>
  <si>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</si>
  <si>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</si>
  <si>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</si>
  <si>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</si>
  <si>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</si>
  <si>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</si>
  <si>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</si>
  <si>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</si>
  <si>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</si>
  <si>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</si>
  <si>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</si>
  <si>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</si>
  <si>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</si>
  <si>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</si>
  <si>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</si>
  <si>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</si>
  <si>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</si>
  <si>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</si>
  <si>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</si>
  <si>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</si>
  <si>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</si>
  <si>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</si>
  <si>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</si>
  <si>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</si>
  <si>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</si>
  <si>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</si>
  <si>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</si>
  <si>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</si>
  <si>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</si>
  <si>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</si>
  <si>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</si>
  <si>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</si>
  <si>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</si>
  <si>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</si>
  <si>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</si>
  <si>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</si>
  <si>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</si>
  <si>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</si>
  <si>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</si>
  <si>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</si>
  <si>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</si>
  <si>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</si>
  <si>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</si>
  <si>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</si>
  <si>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</si>
  <si>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</si>
  <si>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</si>
  <si>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</si>
  <si>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</si>
  <si>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</si>
  <si>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</si>
  <si>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</si>
  <si>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</si>
  <si>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</si>
  <si>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</si>
  <si>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</si>
  <si>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</si>
  <si>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</si>
  <si>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</si>
  <si>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</si>
  <si>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</si>
  <si>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</si>
  <si>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</si>
  <si>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</si>
  <si>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</si>
  <si>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</si>
  <si>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</si>
  <si>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</si>
  <si>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</si>
  <si>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</si>
  <si>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</si>
  <si>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</si>
  <si>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</si>
  <si>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</si>
  <si>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</si>
  <si>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</si>
  <si>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</si>
  <si>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</si>
  <si>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</si>
  <si>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</si>
  <si>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</si>
  <si>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</si>
  <si>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</si>
  <si>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</si>
  <si>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</si>
  <si>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</si>
  <si>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</si>
  <si>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</si>
  <si>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</si>
  <si>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</si>
  <si>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</si>
  <si>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</si>
  <si>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</si>
  <si>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</si>
  <si>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</si>
  <si>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</si>
  <si>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</si>
  <si>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</si>
  <si>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</si>
  <si>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</si>
  <si>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</si>
  <si>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</si>
  <si>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</si>
  <si>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</si>
  <si>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</si>
  <si>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</si>
  <si>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</si>
  <si>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</si>
  <si>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</si>
  <si>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</si>
  <si>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</si>
  <si>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</si>
  <si>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</si>
  <si>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</si>
  <si>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</si>
  <si>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</si>
  <si>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</si>
  <si>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</si>
  <si>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</si>
  <si>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</si>
  <si>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</si>
  <si>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</si>
  <si>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</si>
  <si>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</si>
  <si>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</si>
  <si>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</si>
  <si>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</si>
  <si>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</si>
  <si>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</si>
  <si>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</si>
  <si>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</si>
  <si>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</si>
  <si>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</si>
  <si>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</si>
  <si>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</si>
  <si>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</si>
  <si>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</si>
  <si>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</si>
  <si>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</si>
  <si>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</si>
  <si>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</si>
  <si>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</si>
  <si>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</si>
  <si>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</si>
  <si>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</si>
  <si>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</si>
  <si>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</si>
  <si>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</si>
  <si>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</si>
  <si>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</si>
  <si>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</si>
  <si>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</si>
  <si>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</si>
  <si>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</si>
  <si>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</si>
  <si>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</si>
  <si>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</si>
  <si>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</si>
  <si>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</si>
  <si>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</si>
  <si>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</si>
  <si>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</si>
  <si>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</si>
  <si>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</si>
  <si>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</si>
  <si>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</si>
  <si>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</si>
  <si>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</si>
  <si>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</si>
  <si>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</si>
  <si>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</si>
  <si>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</si>
  <si>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</si>
  <si>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</si>
  <si>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</si>
  <si>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</si>
  <si>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</si>
  <si>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</si>
  <si>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</si>
  <si>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</si>
  <si>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</si>
  <si>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</si>
  <si>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</si>
  <si>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</si>
  <si>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</si>
  <si>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</si>
  <si>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</si>
  <si>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</si>
  <si>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</si>
  <si>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</si>
  <si>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</si>
  <si>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</si>
  <si>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</si>
  <si>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</si>
  <si>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</si>
  <si>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</si>
  <si>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</si>
  <si>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</si>
  <si>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</si>
  <si>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</si>
  <si>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</si>
  <si>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</si>
  <si>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</si>
  <si>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</si>
  <si>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</si>
  <si>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</si>
  <si>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</si>
  <si>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</si>
  <si>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</si>
  <si>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</si>
  <si>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</si>
  <si>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</si>
  <si>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</si>
  <si>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</si>
  <si>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</si>
  <si>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</si>
  <si>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</si>
  <si>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</si>
  <si>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</si>
  <si>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</si>
  <si>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</si>
  <si>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</si>
  <si>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</si>
  <si>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</si>
  <si>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</si>
  <si>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</si>
  <si>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</si>
  <si>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</si>
  <si>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</si>
  <si>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</si>
  <si>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</si>
  <si>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</si>
  <si>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</si>
  <si>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</si>
  <si>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</si>
  <si>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</si>
  <si>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</si>
  <si>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</si>
  <si>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</si>
  <si>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</si>
  <si>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</si>
  <si>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</si>
  <si>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</si>
  <si>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</si>
  <si>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</si>
  <si>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</si>
  <si>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</si>
  <si>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</si>
  <si>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</si>
  <si>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</si>
  <si>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</si>
  <si>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</si>
  <si>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</si>
  <si>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</si>
  <si>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</si>
  <si>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</si>
  <si>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</si>
  <si>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</si>
  <si>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</si>
  <si>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</si>
  <si>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</si>
  <si>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</si>
  <si>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</si>
  <si>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</si>
  <si>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</si>
  <si>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</si>
  <si>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</si>
  <si>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</si>
  <si>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</si>
  <si>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</si>
  <si>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</si>
  <si>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</si>
  <si>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</si>
  <si>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</si>
  <si>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</si>
  <si>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</si>
  <si>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</si>
  <si>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</si>
  <si>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</si>
  <si>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</si>
  <si>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</si>
  <si>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</si>
  <si>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</si>
  <si>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</si>
  <si>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</si>
  <si>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</si>
  <si>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</si>
  <si>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</si>
  <si>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</si>
  <si>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</si>
  <si>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</si>
  <si>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</si>
  <si>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</si>
  <si>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</si>
  <si>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</si>
  <si>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</si>
  <si>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</si>
  <si>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</si>
  <si>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</si>
  <si>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</si>
  <si>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</si>
  <si>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</si>
  <si>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</si>
  <si>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</si>
  <si>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</si>
  <si>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</si>
  <si>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</si>
  <si>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</si>
  <si>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</si>
  <si>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</si>
  <si>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</si>
  <si>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</si>
  <si>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</si>
  <si>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</si>
  <si>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</si>
  <si>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</si>
  <si>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</si>
  <si>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</si>
  <si>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</si>
  <si>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</si>
  <si>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</si>
  <si>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</si>
  <si>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</si>
  <si>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</si>
  <si>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</si>
  <si>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</si>
  <si>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</si>
  <si>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</si>
  <si>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</si>
  <si>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</si>
  <si>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</si>
  <si>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</si>
  <si>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</si>
  <si>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</si>
  <si>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</si>
  <si>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</si>
  <si>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</si>
  <si>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</si>
  <si>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</si>
  <si>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</si>
  <si>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</si>
  <si>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</si>
  <si>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</si>
  <si>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</si>
  <si>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</si>
  <si>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</si>
  <si>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</si>
  <si>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</si>
  <si>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</si>
  <si>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</si>
  <si>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</si>
  <si>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</si>
  <si>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</si>
  <si>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</si>
  <si>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</si>
  <si>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</si>
  <si>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</si>
  <si>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</si>
  <si>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</si>
  <si>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</si>
  <si>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</si>
  <si>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</si>
  <si>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</si>
  <si>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</si>
  <si>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</si>
  <si>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</si>
  <si>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</si>
  <si>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</si>
  <si>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</si>
  <si>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</si>
  <si>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</si>
  <si>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</si>
  <si>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</si>
  <si>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</si>
  <si>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</si>
  <si>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</si>
  <si>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</si>
  <si>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</si>
  <si>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</si>
  <si>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</si>
  <si>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</si>
  <si>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</si>
  <si>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</si>
  <si>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</si>
  <si>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</si>
  <si>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</si>
  <si>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</si>
  <si>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</si>
  <si>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</si>
  <si>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</si>
  <si>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</si>
  <si>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</si>
  <si>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</si>
  <si>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</si>
  <si>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</si>
  <si>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</si>
  <si>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</si>
  <si>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</si>
  <si>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</si>
  <si>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</si>
  <si>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</si>
  <si>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</si>
  <si>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</si>
  <si>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</si>
  <si>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</si>
  <si>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</si>
  <si>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</si>
  <si>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</si>
  <si>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</si>
  <si>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</si>
  <si>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</si>
  <si>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</si>
  <si>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</si>
  <si>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</si>
  <si>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</si>
  <si>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</si>
  <si>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</si>
  <si>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</si>
  <si>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</si>
  <si>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</si>
  <si>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</si>
  <si>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</si>
  <si>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</si>
  <si>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</si>
  <si>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</si>
  <si>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</si>
  <si>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</si>
  <si>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</si>
  <si>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</si>
  <si>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</si>
  <si>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</si>
  <si>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</si>
  <si>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</si>
  <si>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</si>
  <si>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</si>
  <si>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</si>
  <si>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</si>
  <si>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</si>
  <si>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</si>
  <si>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</si>
  <si>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</si>
  <si>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</si>
  <si>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</si>
  <si>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</si>
  <si>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</si>
  <si>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</si>
  <si>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</si>
  <si>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</si>
  <si>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</si>
  <si>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</si>
  <si>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</si>
  <si>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</si>
  <si>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</si>
  <si>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</si>
  <si>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</si>
  <si>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</si>
  <si>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</si>
  <si>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</si>
  <si>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</si>
  <si>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</si>
  <si>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</si>
  <si>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</si>
  <si>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</si>
  <si>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</si>
  <si>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</si>
  <si>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</si>
  <si>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</si>
  <si>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</si>
  <si>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</si>
  <si>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</si>
  <si>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</si>
  <si>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</si>
  <si>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</si>
  <si>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</si>
  <si>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</si>
  <si>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</si>
  <si>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</si>
  <si>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</si>
  <si>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</si>
  <si>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</si>
  <si>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</si>
  <si>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</si>
  <si>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</si>
  <si>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</si>
  <si>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</si>
  <si>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</si>
  <si>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</si>
  <si>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</si>
  <si>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</si>
  <si>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</si>
  <si>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</si>
  <si>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</si>
  <si>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</si>
  <si>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</si>
  <si>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</si>
  <si>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</si>
  <si>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</si>
  <si>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</si>
  <si>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</si>
  <si>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</si>
  <si>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</si>
  <si>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</si>
  <si>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</si>
  <si>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</si>
  <si>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</si>
  <si>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</si>
  <si>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</si>
  <si>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</si>
  <si>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</si>
  <si>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</si>
  <si>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</si>
  <si>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</si>
  <si>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</si>
  <si>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</si>
  <si>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</si>
  <si>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</si>
  <si>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</si>
  <si>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</si>
  <si>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</si>
  <si>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</si>
  <si>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</si>
  <si>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</si>
  <si>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</si>
  <si>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</si>
  <si>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</si>
  <si>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</si>
  <si>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</si>
  <si>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</si>
  <si>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</si>
  <si>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</si>
  <si>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</si>
  <si>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</si>
  <si>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</si>
  <si>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</si>
  <si>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</si>
  <si>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</si>
  <si>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</si>
  <si>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</si>
  <si>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</si>
  <si>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</si>
  <si>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</si>
  <si>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</si>
  <si>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</si>
  <si>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</si>
  <si>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</si>
  <si>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</si>
  <si>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</si>
  <si>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</si>
  <si>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</si>
  <si>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</si>
  <si>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</si>
  <si>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</si>
  <si>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</si>
  <si>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</si>
  <si>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</si>
  <si>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</si>
  <si>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</si>
  <si>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</si>
  <si>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</si>
  <si>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</si>
  <si>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</si>
  <si>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</si>
  <si>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</si>
  <si>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</si>
  <si>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</si>
  <si>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</si>
  <si>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</si>
  <si>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</si>
  <si>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</si>
  <si>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</si>
  <si>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</si>
  <si>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</si>
  <si>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</si>
  <si>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</si>
  <si>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</si>
  <si>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</si>
  <si>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</si>
  <si>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</si>
  <si>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</si>
  <si>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</si>
  <si>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</si>
  <si>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</si>
  <si>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</si>
  <si>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</si>
  <si>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</si>
  <si>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</si>
  <si>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</si>
  <si>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</si>
  <si>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</si>
  <si>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</si>
  <si>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</si>
  <si>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</si>
  <si>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</si>
  <si>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</si>
  <si>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</si>
  <si>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</si>
  <si>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</si>
  <si>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</si>
  <si>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</si>
  <si>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</si>
  <si>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</si>
  <si>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</si>
  <si>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</si>
  <si>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</si>
  <si>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</si>
  <si>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</si>
  <si>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</si>
  <si>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</si>
  <si>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</si>
  <si>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</si>
  <si>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</si>
  <si>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</si>
  <si>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</si>
  <si>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</si>
  <si>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</si>
  <si>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</si>
  <si>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</si>
  <si>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</si>
  <si>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</si>
  <si>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</si>
  <si>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</si>
  <si>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</si>
  <si>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</si>
  <si>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</si>
  <si>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</si>
  <si>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</si>
  <si>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</si>
  <si>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</si>
  <si>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</si>
  <si>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</si>
  <si>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</si>
  <si>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</si>
  <si>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</si>
  <si>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</si>
  <si>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</si>
  <si>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</si>
  <si>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</si>
  <si>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</si>
  <si>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</si>
  <si>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</si>
  <si>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</si>
  <si>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</si>
  <si>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</si>
  <si>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</si>
  <si>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</si>
  <si>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</si>
  <si>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</si>
  <si>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</si>
  <si>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</si>
  <si>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</si>
  <si>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</si>
  <si>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</si>
  <si>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</si>
  <si>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</si>
  <si>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</si>
  <si>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</si>
  <si>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</si>
  <si>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</si>
  <si>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</si>
  <si>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</si>
  <si>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</si>
  <si>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</si>
  <si>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</si>
  <si>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</si>
  <si>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</si>
  <si>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</si>
  <si>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</si>
  <si>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</si>
  <si>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</si>
  <si>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</si>
  <si>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</si>
  <si>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</si>
  <si>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</si>
  <si>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</si>
  <si>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</si>
  <si>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</si>
  <si>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</si>
  <si>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</si>
  <si>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</si>
  <si>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</si>
  <si>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</si>
  <si>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</si>
  <si>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</si>
  <si>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</si>
  <si>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</si>
  <si>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</si>
  <si>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</si>
  <si>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</si>
  <si>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</si>
  <si>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</si>
  <si>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</si>
  <si>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</si>
  <si>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</si>
  <si>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</si>
  <si>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</si>
  <si>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</si>
  <si>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</si>
  <si>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</si>
  <si>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</si>
  <si>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</si>
  <si>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</si>
  <si>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</si>
  <si>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</si>
  <si>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</si>
  <si>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</si>
  <si>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</si>
  <si>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</si>
  <si>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</si>
  <si>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</si>
  <si>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</si>
  <si>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</si>
  <si>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</si>
  <si>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</si>
  <si>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</si>
  <si>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</si>
  <si>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</si>
  <si>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</si>
  <si>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</si>
  <si>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</si>
  <si>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</si>
  <si>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</si>
  <si>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</si>
  <si>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</si>
  <si>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</si>
  <si>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</si>
  <si>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</si>
  <si>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</si>
  <si>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</si>
  <si>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</si>
  <si>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</si>
  <si>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</si>
  <si>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</si>
  <si>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</si>
  <si>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</si>
  <si>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</si>
  <si>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</si>
  <si>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</si>
  <si>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</si>
  <si>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</si>
  <si>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</si>
  <si>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</si>
  <si>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</si>
  <si>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</si>
  <si>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</si>
  <si>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</si>
  <si>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</si>
  <si>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</si>
  <si>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</si>
  <si>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</si>
  <si>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</si>
  <si>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</si>
  <si>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</si>
  <si>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</si>
  <si>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</si>
  <si>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</si>
  <si>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</si>
  <si>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</si>
  <si>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</si>
  <si>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</si>
  <si>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</si>
  <si>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</si>
  <si>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</si>
  <si>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</si>
  <si>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</si>
  <si>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</si>
  <si>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</si>
  <si>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</si>
  <si>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</si>
  <si>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</si>
  <si>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</si>
  <si>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</si>
  <si>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</si>
  <si>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</si>
  <si>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</si>
  <si>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</si>
  <si>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</si>
  <si>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</si>
  <si>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</si>
  <si>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</si>
  <si>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</si>
  <si>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</si>
  <si>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</si>
  <si>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</si>
  <si>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</si>
  <si>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</si>
  <si>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</si>
  <si>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</si>
  <si>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</si>
  <si>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</si>
  <si>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</si>
  <si>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</si>
  <si>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</si>
  <si>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</si>
  <si>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</si>
  <si>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</si>
  <si>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</si>
  <si>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</si>
  <si>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</si>
  <si>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</si>
  <si>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</si>
  <si>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</si>
  <si>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</si>
  <si>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</si>
  <si>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</si>
  <si>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</si>
  <si>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</si>
  <si>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</si>
  <si>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</si>
  <si>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</si>
  <si>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</si>
  <si>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</si>
  <si>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</si>
  <si>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</si>
  <si>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</si>
  <si>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</si>
  <si>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</si>
  <si>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</si>
  <si>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</si>
  <si>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</si>
  <si>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</si>
  <si>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</si>
  <si>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</si>
  <si>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</si>
  <si>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</si>
  <si>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</si>
  <si>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</si>
  <si>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</si>
  <si>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</si>
  <si>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</si>
  <si>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</si>
  <si>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</si>
  <si>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</si>
  <si>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</si>
  <si>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</si>
  <si>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</si>
  <si>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</si>
  <si>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</si>
  <si>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</si>
  <si>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</si>
  <si>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</si>
  <si>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</si>
  <si>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</si>
  <si>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</si>
  <si>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</si>
  <si>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</si>
  <si>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</si>
  <si>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</si>
  <si>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</si>
  <si>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</si>
  <si>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</si>
  <si>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</si>
  <si>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</si>
  <si>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</si>
  <si>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</si>
  <si>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</si>
  <si>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</si>
  <si>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</si>
  <si>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</si>
  <si>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</si>
  <si>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</si>
  <si>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</si>
  <si>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</si>
  <si>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</si>
  <si>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</si>
  <si>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</si>
  <si>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</si>
  <si>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</si>
  <si>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</si>
  <si>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</si>
  <si>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</si>
  <si>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</si>
  <si>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</si>
  <si>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</si>
  <si>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</si>
  <si>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</si>
  <si>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</si>
  <si>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</si>
  <si>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</si>
  <si>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</si>
  <si>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</si>
  <si>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</si>
  <si>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</si>
  <si>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</si>
  <si>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</si>
  <si>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</si>
  <si>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</si>
  <si>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</si>
  <si>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</si>
  <si>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</si>
  <si>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</si>
  <si>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</si>
  <si>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</si>
  <si>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</si>
  <si>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</si>
  <si>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</si>
  <si>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</si>
  <si>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</si>
  <si>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</si>
  <si>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</si>
  <si>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</si>
  <si>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</si>
  <si>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</si>
  <si>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</si>
  <si>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</si>
  <si>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</si>
  <si>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</si>
  <si>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</si>
  <si>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</si>
  <si>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</si>
  <si>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</si>
  <si>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</si>
  <si>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</si>
  <si>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</si>
  <si>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</si>
  <si>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</si>
  <si>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</si>
  <si>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</si>
  <si>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</si>
  <si>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</si>
  <si>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</si>
  <si>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</si>
  <si>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</si>
  <si>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</si>
  <si>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</si>
  <si>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</si>
  <si>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</si>
  <si>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</si>
  <si>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</si>
  <si>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</si>
  <si>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</si>
  <si>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</si>
  <si>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</si>
  <si>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</si>
  <si>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</si>
  <si>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</si>
  <si>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</si>
  <si>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</si>
  <si>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</si>
  <si>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</si>
  <si>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</si>
  <si>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</si>
  <si>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</si>
  <si>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</si>
  <si>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</si>
  <si>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</si>
  <si>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</si>
  <si>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</si>
  <si>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</si>
  <si>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</si>
  <si>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</si>
  <si>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</si>
  <si>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</si>
  <si>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</si>
  <si>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</si>
  <si>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</si>
  <si>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</si>
  <si>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</si>
  <si>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</si>
  <si>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</si>
  <si>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</si>
  <si>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</si>
  <si>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</si>
  <si>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</si>
  <si>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</si>
  <si>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</si>
  <si>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</si>
  <si>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</si>
  <si>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</si>
  <si>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</si>
  <si>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</si>
  <si>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</si>
  <si>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</si>
  <si>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</si>
  <si>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</si>
  <si>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</si>
  <si>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</si>
  <si>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</si>
  <si>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</si>
  <si>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</si>
  <si>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</si>
  <si>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</si>
  <si>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</si>
  <si>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</si>
  <si>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</si>
  <si>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</si>
  <si>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</si>
  <si>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</si>
  <si>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</si>
  <si>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</si>
  <si>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</si>
  <si>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</si>
  <si>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</si>
  <si>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</si>
  <si>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</si>
  <si>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</si>
  <si>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</si>
  <si>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</si>
  <si>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</si>
  <si>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</si>
  <si>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</si>
  <si>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</si>
  <si>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</si>
  <si>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</si>
  <si>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</si>
  <si>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</si>
  <si>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</si>
  <si>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</si>
  <si>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</si>
  <si>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</si>
  <si>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</si>
  <si>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</si>
  <si>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</si>
  <si>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</si>
  <si>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</si>
  <si>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</si>
  <si>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</si>
  <si>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</si>
  <si>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</si>
  <si>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</si>
  <si>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</si>
  <si>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</si>
  <si>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</si>
  <si>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</si>
  <si>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</si>
  <si>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</si>
  <si>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</si>
  <si>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</si>
  <si>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</si>
  <si>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</si>
  <si>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</si>
  <si>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</si>
  <si>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</si>
  <si>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</si>
  <si>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</si>
  <si>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</si>
  <si>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</si>
  <si>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</si>
  <si>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</si>
  <si>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</si>
  <si>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</si>
  <si>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</si>
  <si>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</si>
  <si>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</si>
  <si>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</si>
  <si>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</si>
  <si>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</si>
  <si>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</si>
  <si>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</si>
  <si>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</si>
  <si>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</si>
  <si>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</si>
  <si>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</si>
  <si>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</si>
  <si>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</si>
  <si>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</si>
  <si>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</si>
  <si>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</si>
  <si>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</si>
  <si>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</si>
  <si>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</si>
  <si>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</si>
  <si>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</si>
  <si>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</si>
  <si>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</si>
  <si>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</si>
  <si>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</si>
  <si>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</si>
  <si>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</si>
  <si>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</si>
  <si>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</si>
  <si>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</si>
  <si>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</si>
  <si>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</si>
  <si>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</si>
  <si>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</si>
  <si>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</si>
  <si>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</si>
  <si>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</si>
  <si>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</si>
  <si>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</si>
  <si>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</si>
  <si>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</si>
  <si>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</si>
  <si>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</si>
  <si>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</si>
  <si>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</si>
  <si>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</si>
  <si>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</si>
  <si>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</si>
  <si>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</si>
  <si>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</si>
  <si>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</si>
  <si>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</si>
  <si>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</si>
  <si>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</si>
  <si>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</si>
  <si>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</si>
  <si>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</si>
  <si>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</si>
  <si>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</si>
  <si>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</si>
  <si>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</si>
  <si>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</si>
  <si>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</si>
  <si>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</si>
  <si>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</si>
  <si>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</si>
  <si>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</si>
  <si>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</si>
  <si>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</si>
  <si>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</si>
  <si>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</si>
  <si>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</si>
  <si>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</si>
  <si>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</si>
  <si>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</si>
  <si>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</si>
  <si>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</si>
  <si>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</si>
  <si>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</si>
  <si>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</si>
  <si>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</si>
  <si>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</si>
  <si>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</si>
  <si>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</si>
  <si>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</si>
  <si>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</si>
  <si>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</si>
  <si>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</si>
  <si>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</si>
  <si>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</si>
  <si>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</si>
  <si>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</si>
  <si>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</si>
  <si>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</si>
  <si>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</si>
  <si>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</si>
  <si>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</si>
  <si>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</si>
  <si>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</si>
  <si>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</si>
  <si>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</si>
  <si>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</si>
  <si>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</si>
  <si>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</si>
  <si>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</si>
  <si>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</si>
  <si>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</si>
  <si>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</si>
  <si>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</si>
  <si>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</si>
  <si>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</si>
  <si>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</si>
  <si>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</si>
  <si>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</si>
  <si>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</si>
  <si>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</si>
  <si>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</si>
  <si>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</si>
  <si>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</si>
  <si>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</si>
  <si>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</si>
  <si>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</si>
  <si>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</si>
  <si>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</si>
  <si>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</si>
  <si>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</si>
  <si>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</si>
  <si>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</si>
  <si>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</si>
  <si>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</si>
  <si>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</si>
  <si>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</si>
  <si>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</si>
  <si>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</si>
  <si>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</si>
  <si>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</si>
  <si>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</si>
  <si>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</si>
  <si>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</si>
  <si>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</si>
  <si>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</si>
  <si>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</si>
  <si>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</si>
  <si>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</si>
  <si>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</si>
  <si>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</si>
  <si>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</si>
  <si>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</si>
  <si>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</si>
  <si>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</si>
  <si>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</si>
  <si>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</si>
  <si>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</si>
  <si>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</si>
  <si>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</si>
  <si>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</si>
  <si>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</si>
  <si>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</si>
  <si>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</si>
  <si>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</si>
  <si>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</si>
  <si>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</si>
  <si>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</si>
  <si>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</si>
  <si>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</si>
  <si>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</si>
  <si>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</si>
  <si>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</si>
  <si>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</si>
  <si>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</si>
  <si>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</si>
  <si>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</si>
  <si>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</si>
  <si>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</si>
  <si>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</si>
  <si>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</si>
  <si>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</si>
  <si>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</si>
  <si>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</si>
  <si>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</si>
  <si>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</si>
  <si>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</si>
  <si>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</si>
  <si>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</si>
  <si>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</si>
  <si>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</si>
  <si>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</si>
  <si>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</si>
  <si>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</si>
  <si>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</si>
  <si>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</si>
  <si>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</si>
  <si>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</si>
  <si>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</si>
  <si>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</si>
  <si>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</si>
  <si>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</si>
  <si>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</si>
  <si>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</si>
  <si>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</si>
  <si>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</si>
  <si>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</si>
  <si>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</si>
  <si>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</si>
  <si>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</si>
  <si>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</si>
  <si>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</si>
  <si>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</si>
  <si>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</si>
  <si>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</si>
  <si>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</si>
  <si>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</si>
  <si>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</si>
  <si>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</si>
  <si>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</si>
  <si>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</si>
  <si>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</si>
  <si>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</si>
  <si>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</si>
  <si>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</si>
  <si>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</si>
  <si>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</si>
  <si>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</si>
  <si>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</si>
  <si>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</si>
  <si>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</si>
  <si>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</si>
  <si>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</si>
  <si>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</si>
  <si>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</si>
  <si>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</si>
  <si>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</si>
  <si>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</si>
  <si>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</si>
  <si>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</si>
  <si>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</si>
  <si>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</si>
  <si>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</si>
  <si>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</si>
  <si>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</si>
  <si>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</si>
  <si>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</si>
  <si>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</si>
  <si>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</si>
  <si>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</si>
  <si>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</si>
  <si>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</si>
  <si>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</si>
  <si>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</si>
  <si>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</si>
  <si>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</si>
  <si>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</si>
  <si>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</si>
  <si>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</si>
  <si>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</si>
  <si>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</si>
  <si>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</si>
  <si>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</si>
  <si>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</si>
  <si>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</si>
  <si>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</si>
  <si>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</si>
  <si>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</si>
  <si>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</si>
  <si>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</si>
  <si>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</si>
  <si>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</si>
  <si>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</si>
  <si>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</si>
  <si>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</si>
  <si>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</si>
  <si>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</si>
  <si>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</si>
  <si>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</si>
  <si>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</si>
  <si>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</si>
  <si>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</si>
  <si>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</si>
  <si>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</si>
  <si>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</si>
  <si>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</si>
  <si>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</si>
  <si>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</si>
  <si>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</si>
  <si>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</si>
  <si>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</si>
  <si>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</si>
  <si>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</si>
  <si>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</si>
  <si>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</si>
  <si>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</si>
  <si>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</si>
  <si>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</si>
  <si>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</si>
  <si>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</si>
  <si>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</si>
  <si>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</si>
  <si>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</si>
  <si>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</si>
  <si>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</si>
  <si>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</si>
  <si>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</si>
  <si>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</si>
  <si>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</si>
  <si>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</si>
  <si>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</si>
  <si>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</si>
  <si>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</si>
  <si>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</si>
  <si>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</si>
  <si>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</si>
  <si>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</si>
  <si>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</si>
  <si>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</si>
  <si>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</si>
  <si>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</si>
  <si>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</si>
  <si>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</si>
  <si>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</si>
  <si>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</si>
  <si>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</si>
  <si>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</si>
  <si>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</si>
  <si>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</si>
  <si>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</si>
  <si>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</si>
  <si>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</si>
  <si>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</si>
  <si>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</si>
  <si>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</si>
  <si>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</si>
  <si>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</si>
  <si>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</si>
  <si>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</si>
  <si>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</si>
  <si>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</si>
  <si>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</si>
  <si>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</si>
  <si>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</si>
  <si>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</si>
  <si>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</si>
  <si>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</si>
  <si>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</si>
  <si>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</si>
  <si>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</si>
  <si>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</si>
  <si>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</si>
  <si>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</si>
  <si>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</si>
  <si>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</si>
  <si>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</si>
  <si>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</si>
  <si>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</si>
  <si>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</si>
  <si>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</si>
  <si>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</si>
  <si>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</si>
  <si>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</si>
  <si>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</si>
  <si>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</si>
  <si>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</si>
  <si>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</si>
  <si>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</si>
  <si>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</si>
  <si>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</si>
  <si>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</si>
  <si>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</si>
  <si>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</si>
  <si>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</si>
  <si>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</si>
  <si>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</si>
  <si>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</si>
  <si>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</si>
  <si>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</si>
  <si>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</si>
  <si>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</si>
  <si>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</si>
  <si>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</si>
  <si>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</si>
  <si>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</si>
  <si>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</si>
  <si>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</si>
  <si>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</si>
  <si>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</si>
  <si>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</si>
  <si>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</si>
  <si>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</si>
  <si>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</si>
  <si>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</si>
  <si>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</si>
  <si>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</si>
  <si>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</si>
  <si>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</si>
  <si>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</si>
  <si>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</si>
  <si>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</si>
  <si>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</si>
  <si>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</si>
  <si>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</si>
  <si>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</si>
  <si>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</si>
  <si>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</si>
  <si>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</si>
  <si>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</si>
  <si>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</si>
  <si>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</si>
  <si>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</si>
  <si>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</si>
  <si>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</si>
  <si>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</si>
  <si>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</si>
  <si>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</si>
  <si>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</si>
  <si>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</si>
  <si>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</si>
  <si>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</si>
  <si>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</si>
  <si>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</si>
  <si>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</si>
  <si>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</si>
  <si>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</si>
  <si>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</si>
  <si>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</si>
  <si>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</si>
  <si>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</si>
  <si>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</si>
  <si>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</si>
  <si>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</si>
  <si>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</si>
  <si>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</si>
  <si>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</si>
  <si>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</si>
  <si>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</si>
  <si>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</si>
  <si>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</si>
  <si>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</si>
  <si>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</si>
  <si>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</si>
  <si>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</si>
  <si>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</si>
  <si>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</si>
  <si>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</si>
  <si>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</si>
  <si>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</si>
  <si>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</si>
  <si>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</si>
  <si>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</si>
  <si>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</si>
  <si>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</si>
  <si>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</si>
  <si>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</si>
  <si>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</si>
  <si>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</si>
  <si>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</si>
  <si>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</si>
  <si>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</si>
  <si>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</si>
  <si>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</si>
  <si>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</si>
  <si>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</si>
  <si>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</si>
  <si>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</si>
  <si>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</si>
  <si>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</si>
  <si>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</si>
  <si>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</si>
  <si>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</si>
  <si>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</si>
  <si>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</si>
  <si>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</si>
  <si>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</si>
  <si>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</si>
  <si>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</si>
  <si>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</si>
  <si>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</si>
  <si>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</si>
  <si>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</si>
  <si>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</si>
  <si>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</si>
  <si>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</si>
  <si>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</si>
  <si>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</si>
  <si>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</si>
  <si>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</si>
  <si>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</si>
  <si>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</si>
  <si>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</si>
  <si>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</si>
  <si>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</si>
  <si>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</si>
  <si>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</si>
  <si>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</si>
  <si>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</si>
  <si>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</si>
  <si>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</si>
  <si>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</si>
  <si>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</si>
  <si>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</si>
  <si>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</si>
  <si>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</si>
  <si>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</si>
  <si>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</si>
  <si>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</si>
  <si>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</si>
  <si>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</si>
  <si>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</si>
  <si>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</si>
  <si>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</si>
  <si>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</si>
  <si>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</si>
  <si>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</si>
  <si>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</si>
  <si>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</si>
  <si>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</si>
  <si>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</si>
  <si>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</si>
  <si>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</si>
  <si>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</si>
  <si>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</si>
  <si>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</si>
  <si>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</si>
  <si>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</si>
  <si>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</si>
  <si>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</si>
  <si>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</si>
  <si>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</si>
  <si>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</si>
  <si>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</si>
  <si>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</si>
  <si>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</si>
  <si>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</si>
  <si>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</si>
  <si>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</si>
  <si>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</si>
  <si>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</si>
  <si>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</si>
  <si>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</si>
  <si>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</si>
  <si>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</si>
  <si>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</si>
  <si>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</si>
  <si>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</si>
  <si>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</si>
  <si>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</si>
  <si>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</si>
  <si>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</si>
  <si>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</si>
  <si>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</si>
  <si>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</si>
  <si>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</si>
  <si>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</si>
  <si>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</si>
  <si>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</si>
  <si>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</si>
  <si>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</si>
  <si>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</si>
  <si>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</si>
  <si>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</si>
  <si>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</si>
  <si>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</si>
  <si>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</si>
  <si>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</si>
  <si>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</si>
  <si>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</si>
  <si>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</si>
  <si>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</si>
  <si>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</si>
  <si>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</si>
  <si>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</si>
  <si>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</si>
  <si>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</si>
  <si>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</si>
  <si>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</si>
  <si>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</si>
  <si>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</si>
  <si>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</si>
  <si>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</si>
  <si>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</si>
  <si>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</si>
  <si>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</si>
  <si>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</si>
  <si>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</si>
  <si>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</si>
  <si>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</si>
  <si>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</si>
  <si>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</si>
  <si>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</si>
  <si>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</si>
  <si>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</si>
  <si>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</si>
  <si>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</si>
  <si>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</si>
  <si>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</si>
  <si>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</si>
  <si>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</si>
  <si>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</si>
  <si>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</si>
  <si>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</si>
  <si>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</si>
  <si>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</si>
  <si>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</si>
  <si>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</si>
  <si>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</si>
  <si>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</si>
  <si>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</si>
  <si>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</si>
  <si>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</si>
  <si>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</si>
  <si>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</si>
  <si>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</si>
  <si>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</si>
  <si>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</si>
  <si>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</si>
  <si>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</si>
  <si>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</si>
  <si>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</si>
  <si>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</si>
  <si>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</si>
  <si>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</si>
  <si>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</si>
  <si>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</si>
  <si>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</si>
  <si>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</si>
  <si>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</si>
  <si>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</si>
  <si>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</si>
  <si>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</si>
  <si>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</si>
  <si>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</si>
  <si>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</si>
  <si>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</si>
  <si>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</si>
  <si>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</si>
  <si>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</si>
  <si>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</si>
  <si>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</si>
  <si>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</si>
  <si>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</si>
  <si>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</si>
  <si>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</si>
  <si>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</si>
  <si>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</si>
  <si>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</si>
  <si>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</si>
  <si>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</si>
  <si>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</si>
  <si>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</si>
  <si>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</si>
  <si>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</si>
  <si>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</si>
  <si>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</si>
  <si>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</si>
  <si>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</si>
  <si>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</si>
  <si>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</si>
  <si>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</si>
  <si>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</si>
  <si>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</si>
  <si>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</si>
  <si>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</si>
  <si>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</si>
  <si>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</si>
  <si>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</si>
  <si>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</si>
  <si>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</si>
  <si>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</si>
  <si>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</si>
  <si>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</si>
  <si>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</si>
  <si>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</si>
  <si>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</si>
  <si>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</si>
  <si>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</si>
  <si>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</si>
  <si>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</si>
  <si>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</si>
  <si>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</si>
  <si>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</si>
  <si>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</si>
  <si>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</si>
  <si>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</si>
  <si>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</si>
  <si>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</si>
  <si>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</si>
  <si>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</si>
  <si>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</si>
  <si>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</si>
  <si>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</si>
  <si>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</si>
  <si>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</si>
  <si>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</si>
  <si>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</si>
  <si>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</si>
  <si>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</si>
  <si>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</si>
  <si>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</si>
  <si>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</si>
  <si>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</si>
  <si>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</si>
  <si>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</si>
  <si>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</si>
  <si>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</si>
  <si>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</si>
  <si>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</si>
  <si>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</si>
  <si>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</si>
  <si>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</si>
  <si>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</si>
  <si>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</si>
  <si>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</si>
  <si>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</si>
  <si>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</si>
  <si>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</si>
  <si>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</si>
  <si>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</si>
  <si>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</si>
  <si>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</si>
  <si>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</si>
  <si>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</si>
  <si>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</si>
  <si>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</si>
  <si>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</si>
  <si>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</si>
  <si>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</si>
  <si>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</si>
  <si>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</si>
  <si>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</si>
  <si>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</si>
  <si>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</si>
  <si>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</si>
  <si>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</si>
  <si>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</si>
  <si>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</si>
  <si>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</si>
  <si>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</si>
  <si>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</si>
  <si>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</si>
  <si>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</si>
  <si>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</si>
  <si>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</si>
  <si>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</si>
  <si>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</si>
  <si>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</si>
  <si>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</si>
  <si>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</si>
  <si>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</si>
  <si>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</si>
  <si>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</si>
  <si>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</si>
  <si>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</si>
  <si>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</si>
  <si>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</si>
  <si>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</si>
  <si>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</si>
  <si>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</si>
  <si>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</si>
  <si>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</si>
  <si>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</si>
  <si>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</si>
  <si>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</si>
  <si>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</si>
  <si>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</si>
  <si>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</si>
  <si>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</si>
  <si>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</si>
  <si>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</si>
  <si>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</si>
  <si>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</si>
  <si>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</si>
  <si>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</si>
  <si>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</si>
  <si>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</si>
  <si>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</si>
  <si>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</si>
  <si>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</si>
  <si>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</si>
  <si>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</si>
  <si>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</si>
  <si>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</si>
  <si>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</si>
  <si>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</si>
  <si>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</si>
  <si>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</si>
  <si>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</si>
  <si>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</si>
  <si>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</si>
  <si>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</si>
  <si>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</si>
  <si>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</si>
  <si>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</si>
  <si>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</si>
  <si>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</si>
  <si>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</si>
  <si>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</si>
  <si>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</si>
  <si>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</si>
  <si>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</si>
  <si>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</si>
  <si>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</si>
  <si>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</si>
  <si>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</si>
  <si>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</si>
  <si>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</si>
  <si>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</si>
  <si>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</si>
  <si>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</si>
  <si>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</si>
  <si>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</si>
  <si>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</si>
  <si>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</si>
  <si>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</si>
  <si>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</si>
  <si>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</si>
  <si>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</si>
  <si>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</si>
  <si>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</si>
  <si>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</si>
  <si>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</si>
  <si>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</si>
  <si>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</si>
  <si>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</si>
  <si>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</si>
  <si>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</si>
  <si>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</si>
  <si>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</si>
  <si>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</si>
  <si>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</si>
  <si>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</si>
  <si>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</si>
  <si>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</si>
  <si>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</si>
  <si>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</si>
  <si>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</si>
  <si>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</si>
  <si>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</si>
  <si>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</si>
  <si>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</si>
  <si>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</si>
  <si>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</si>
  <si>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</si>
  <si>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</si>
  <si>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</si>
  <si>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</si>
  <si>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</si>
  <si>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</si>
  <si>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</si>
  <si>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</si>
  <si>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</si>
  <si>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</si>
  <si>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</si>
  <si>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</si>
  <si>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</si>
  <si>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</si>
  <si>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</si>
  <si>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</si>
  <si>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</si>
  <si>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</si>
  <si>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</si>
  <si>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</si>
  <si>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</si>
  <si>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</si>
  <si>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</si>
  <si>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</si>
  <si>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</si>
  <si>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</si>
  <si>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</si>
  <si>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</si>
  <si>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</si>
  <si>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</si>
  <si>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</si>
  <si>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</si>
  <si>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</si>
  <si>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</si>
  <si>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</si>
  <si>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</si>
  <si>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</si>
  <si>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</si>
  <si>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</si>
  <si>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</si>
  <si>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</si>
  <si>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</si>
  <si>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</si>
  <si>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</si>
  <si>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</si>
  <si>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</si>
  <si>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</si>
  <si>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</si>
  <si>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</si>
  <si>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</si>
  <si>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</si>
  <si>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</si>
  <si>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</si>
  <si>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</si>
  <si>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</si>
  <si>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</si>
  <si>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</si>
  <si>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</si>
  <si>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</si>
  <si>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</si>
  <si>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</si>
  <si>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</si>
  <si>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</si>
  <si>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</si>
  <si>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</si>
  <si>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</si>
  <si>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</si>
  <si>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</si>
  <si>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</si>
  <si>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</si>
  <si>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</si>
  <si>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</si>
  <si>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</si>
  <si>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</si>
  <si>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</si>
  <si>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</si>
  <si>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</si>
  <si>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</si>
  <si>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</si>
  <si>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</si>
  <si>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</si>
  <si>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</si>
  <si>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</si>
  <si>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</si>
  <si>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</si>
  <si>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</si>
  <si>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</si>
  <si>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</si>
  <si>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</si>
  <si>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</si>
  <si>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</si>
  <si>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</si>
  <si>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</si>
  <si>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</si>
  <si>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</si>
  <si>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</si>
  <si>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</si>
  <si>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</si>
  <si>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</si>
  <si>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</si>
  <si>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</si>
  <si>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</si>
  <si>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</si>
  <si>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</si>
  <si>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</si>
  <si>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</si>
  <si>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</si>
  <si>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</si>
  <si>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</si>
  <si>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</si>
  <si>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</si>
  <si>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</si>
  <si>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</si>
  <si>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</si>
  <si>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</si>
  <si>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</si>
  <si>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</si>
  <si>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</si>
  <si>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</si>
  <si>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</si>
  <si>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</si>
  <si>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</si>
  <si>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</si>
  <si>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</si>
  <si>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</si>
  <si>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</si>
  <si>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</si>
  <si>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</si>
  <si>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</si>
  <si>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</si>
  <si>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</si>
  <si>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</si>
  <si>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</si>
  <si>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</si>
  <si>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</si>
  <si>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</si>
  <si>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</si>
  <si>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</si>
  <si>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</si>
  <si>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</si>
  <si>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</si>
  <si>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</si>
  <si>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</si>
  <si>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</si>
  <si>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</si>
  <si>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</si>
  <si>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</si>
  <si>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</si>
  <si>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</si>
  <si>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</si>
  <si>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</si>
  <si>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</si>
  <si>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</si>
  <si>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</si>
  <si>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</si>
  <si>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</si>
  <si>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</si>
  <si>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</si>
  <si>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</si>
  <si>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</si>
  <si>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</si>
  <si>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</si>
  <si>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</si>
  <si>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</si>
  <si>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</si>
  <si>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</si>
  <si>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</si>
  <si>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</si>
  <si>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</si>
  <si>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</si>
  <si>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</si>
  <si>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</si>
  <si>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</si>
  <si>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</si>
  <si>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</si>
  <si>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</si>
  <si>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</si>
  <si>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</si>
  <si>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</si>
  <si>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</si>
  <si>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</si>
  <si>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</si>
  <si>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</si>
  <si>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</si>
  <si>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</si>
  <si>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</si>
  <si>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</si>
  <si>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</si>
  <si>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</si>
  <si>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</si>
  <si>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</si>
  <si>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</si>
  <si>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</si>
  <si>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</si>
  <si>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</si>
  <si>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</si>
  <si>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</si>
  <si>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</si>
  <si>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</si>
  <si>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</si>
  <si>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</si>
  <si>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</si>
  <si>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</si>
  <si>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</si>
  <si>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</si>
  <si>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</si>
  <si>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</si>
  <si>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</si>
  <si>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</si>
  <si>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</si>
  <si>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</si>
  <si>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</si>
  <si>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</si>
  <si>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</si>
  <si>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</si>
  <si>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</si>
  <si>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</si>
  <si>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</si>
  <si>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</si>
  <si>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</si>
  <si>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</si>
  <si>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</si>
  <si>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</si>
  <si>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</si>
  <si>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</si>
  <si>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</si>
  <si>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</si>
  <si>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</si>
  <si>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</si>
  <si>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</si>
  <si>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</si>
  <si>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</si>
  <si>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</si>
  <si>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</si>
  <si>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</si>
  <si>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</si>
  <si>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</si>
  <si>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</si>
  <si>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</si>
  <si>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</si>
  <si>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</si>
  <si>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</si>
  <si>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</si>
  <si>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</si>
  <si>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</si>
  <si>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</si>
  <si>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</si>
  <si>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</si>
  <si>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</si>
  <si>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</si>
  <si>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</si>
  <si>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</si>
  <si>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</si>
  <si>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</si>
  <si>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</si>
  <si>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</si>
  <si>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</si>
  <si>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</si>
  <si>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</si>
  <si>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</si>
  <si>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</si>
  <si>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</si>
  <si>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</si>
  <si>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</si>
  <si>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</si>
  <si>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</si>
  <si>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</si>
  <si>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</si>
  <si>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</si>
  <si>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</si>
  <si>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</si>
  <si>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</si>
  <si>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</si>
  <si>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</si>
  <si>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</si>
  <si>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</si>
  <si>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</si>
  <si>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</si>
  <si>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</si>
  <si>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</si>
  <si>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</si>
  <si>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</si>
  <si>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</si>
  <si>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</si>
  <si>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</si>
  <si>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</si>
  <si>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</si>
  <si>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</si>
  <si>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</si>
  <si>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</si>
  <si>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</si>
  <si>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</si>
  <si>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</si>
  <si>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</si>
  <si>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</si>
  <si>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</si>
  <si>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</si>
  <si>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</si>
  <si>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</si>
  <si>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</si>
  <si>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</si>
  <si>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</si>
  <si>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</si>
  <si>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</si>
  <si>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</si>
  <si>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</si>
  <si>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</si>
  <si>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</si>
  <si>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</si>
  <si>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</si>
  <si>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</si>
  <si>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</si>
  <si>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</si>
  <si>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</si>
  <si>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</si>
  <si>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</si>
  <si>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</si>
  <si>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</si>
  <si>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</si>
  <si>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</si>
  <si>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</si>
  <si>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</si>
  <si>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</si>
  <si>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</si>
  <si>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</si>
  <si>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</si>
  <si>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</si>
  <si>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</si>
  <si>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</si>
  <si>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</si>
  <si>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</si>
  <si>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</si>
  <si>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</si>
  <si>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</si>
  <si>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</si>
  <si>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</si>
  <si>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</si>
  <si>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</si>
  <si>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</si>
  <si>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</si>
  <si>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</si>
  <si>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</si>
  <si>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</si>
  <si>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</si>
  <si>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</si>
  <si>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</si>
  <si>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</si>
  <si>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</si>
  <si>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</si>
  <si>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</si>
  <si>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</si>
  <si>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</si>
  <si>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</si>
  <si>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</si>
  <si>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</si>
  <si>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</si>
  <si>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</si>
  <si>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</si>
  <si>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</si>
  <si>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</si>
  <si>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</si>
  <si>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</si>
  <si>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</si>
  <si>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</si>
  <si>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</si>
  <si>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</si>
  <si>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</si>
  <si>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</si>
  <si>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</si>
  <si>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</si>
  <si>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</si>
  <si>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</si>
  <si>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</si>
  <si>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</si>
  <si>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</si>
  <si>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</si>
  <si>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</si>
  <si>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</si>
  <si>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</si>
  <si>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</si>
  <si>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</si>
  <si>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</si>
  <si>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</si>
  <si>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</si>
  <si>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</si>
  <si>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</si>
  <si>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</si>
  <si>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</si>
  <si>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</si>
  <si>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</si>
  <si>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</si>
  <si>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</si>
  <si>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</si>
  <si>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</si>
  <si>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</si>
  <si>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</si>
  <si>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</si>
  <si>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</si>
  <si>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</si>
  <si>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</si>
  <si>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</si>
  <si>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</si>
  <si>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</si>
  <si>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</si>
  <si>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</si>
  <si>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</si>
  <si>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</si>
  <si>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</si>
  <si>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</si>
  <si>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</si>
  <si>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</si>
  <si>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</si>
  <si>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</si>
  <si>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</si>
  <si>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</si>
  <si>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</si>
  <si>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</si>
  <si>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</si>
  <si>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</si>
  <si>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</si>
  <si>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</si>
  <si>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</si>
  <si>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</si>
  <si>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</si>
  <si>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</si>
  <si>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</si>
  <si>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</si>
  <si>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</si>
  <si>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</si>
  <si>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</si>
  <si>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</si>
  <si>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</si>
  <si>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</si>
  <si>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</si>
  <si>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</si>
  <si>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</si>
  <si>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</si>
  <si>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</si>
  <si>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</si>
  <si>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</si>
  <si>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</si>
  <si>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</si>
  <si>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</si>
  <si>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</si>
  <si>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</si>
  <si>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</si>
  <si>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</si>
  <si>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</si>
  <si>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</si>
  <si>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</si>
  <si>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</si>
  <si>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</si>
  <si>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</si>
  <si>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</si>
  <si>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</si>
  <si>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</si>
  <si>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</si>
  <si>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</si>
  <si>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</si>
  <si>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</si>
  <si>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</si>
  <si>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</si>
  <si>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</si>
  <si>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</si>
  <si>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</si>
  <si>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</si>
  <si>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</si>
  <si>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</si>
  <si>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</si>
  <si>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</si>
  <si>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</si>
  <si>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</si>
  <si>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</si>
  <si>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</si>
  <si>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</si>
  <si>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</si>
  <si>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</si>
  <si>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</si>
  <si>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</si>
  <si>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</si>
  <si>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</si>
  <si>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</si>
  <si>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</si>
  <si>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</si>
  <si>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</si>
  <si>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</si>
  <si>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</si>
  <si>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</si>
  <si>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</si>
  <si>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</si>
  <si>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</si>
  <si>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</si>
  <si>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</si>
  <si>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</si>
  <si>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</si>
  <si>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</si>
  <si>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</si>
  <si>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</si>
  <si>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</si>
  <si>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</si>
  <si>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</si>
  <si>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</si>
  <si>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</si>
  <si>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</si>
  <si>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</si>
  <si>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</si>
  <si>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</si>
  <si>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</si>
  <si>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</si>
  <si>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</si>
  <si>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</si>
  <si>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</si>
  <si>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</si>
  <si>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</si>
  <si>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</si>
  <si>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</si>
  <si>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</si>
  <si>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</si>
  <si>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</si>
  <si>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</si>
  <si>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</si>
  <si>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</si>
  <si>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</si>
  <si>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</si>
  <si>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</si>
  <si>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</si>
  <si>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</si>
  <si>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</si>
  <si>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</si>
  <si>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</si>
  <si>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</si>
  <si>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</si>
  <si>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</si>
  <si>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</si>
  <si>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</si>
  <si>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</si>
  <si>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</si>
  <si>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</si>
  <si>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</si>
  <si>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</si>
  <si>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</si>
  <si>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</si>
  <si>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</si>
  <si>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</si>
  <si>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</si>
  <si>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</si>
  <si>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</si>
  <si>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</si>
  <si>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</si>
  <si>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</si>
  <si>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</si>
  <si>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</si>
  <si>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</si>
  <si>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</si>
  <si>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</si>
  <si>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</si>
  <si>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</si>
  <si>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</si>
  <si>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</si>
  <si>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</si>
  <si>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</si>
  <si>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</si>
  <si>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</si>
  <si>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</si>
  <si>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</si>
  <si>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</si>
  <si>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</si>
  <si>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</si>
  <si>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</si>
  <si>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</si>
  <si>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</si>
  <si>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</si>
  <si>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</si>
  <si>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</si>
  <si>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</si>
  <si>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</si>
  <si>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</si>
  <si>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</si>
  <si>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</si>
  <si>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</si>
  <si>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</si>
  <si>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</si>
  <si>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</si>
  <si>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</si>
  <si>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</si>
  <si>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</si>
  <si>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</si>
  <si>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</si>
  <si>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</si>
  <si>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</si>
  <si>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</si>
  <si>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</si>
  <si>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</si>
  <si>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</si>
  <si>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</si>
  <si>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</si>
  <si>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</si>
  <si>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</si>
  <si>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</si>
  <si>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</si>
  <si>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</si>
  <si>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</si>
  <si>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</si>
  <si>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</si>
  <si>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</si>
  <si>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</si>
  <si>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</si>
  <si>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</si>
  <si>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</si>
  <si>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</si>
  <si>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</si>
  <si>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</si>
  <si>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</si>
  <si>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</si>
  <si>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</si>
  <si>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</si>
  <si>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</si>
  <si>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</si>
  <si>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</si>
  <si>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</si>
  <si>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</si>
  <si>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</si>
  <si>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</si>
  <si>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</si>
  <si>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</si>
  <si>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</si>
  <si>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</si>
  <si>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</si>
  <si>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</si>
  <si>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</si>
  <si>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</si>
  <si>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</si>
  <si>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</si>
  <si>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</si>
  <si>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</si>
  <si>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</si>
  <si>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</si>
  <si>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</si>
  <si>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</si>
  <si>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</si>
  <si>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</si>
  <si>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</si>
  <si>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</si>
  <si>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</si>
  <si>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</si>
  <si>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</si>
  <si>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</si>
  <si>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</si>
  <si>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</si>
  <si>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</si>
  <si>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</si>
  <si>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</si>
  <si>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</si>
  <si>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</si>
  <si>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</si>
  <si>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</si>
  <si>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</si>
  <si>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</si>
  <si>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</si>
  <si>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</si>
  <si>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</si>
  <si>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</si>
  <si>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</si>
  <si>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</si>
  <si>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</si>
  <si>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</si>
  <si>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</si>
  <si>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</si>
  <si>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</si>
  <si>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</si>
  <si>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</si>
  <si>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</si>
  <si>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</si>
  <si>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</si>
  <si>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</si>
  <si>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</si>
  <si>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</si>
  <si>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</si>
  <si>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</si>
  <si>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</si>
  <si>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</si>
  <si>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</si>
  <si>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</si>
  <si>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</si>
  <si>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</si>
  <si>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</si>
  <si>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</si>
  <si>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</si>
  <si>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</si>
  <si>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</si>
  <si>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</si>
  <si>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</si>
  <si>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</si>
  <si>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</si>
  <si>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</si>
  <si>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</si>
  <si>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</si>
  <si>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</si>
  <si>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</si>
  <si>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</si>
  <si>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</si>
  <si>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</si>
  <si>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</si>
  <si>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</si>
  <si>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</si>
  <si>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</si>
  <si>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</si>
  <si>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</si>
  <si>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</si>
  <si>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</si>
  <si>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</si>
  <si>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</si>
  <si>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</si>
  <si>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</si>
  <si>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</si>
  <si>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</si>
  <si>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</si>
  <si>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</si>
  <si>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</si>
  <si>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</si>
  <si>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</si>
  <si>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</si>
  <si>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</si>
  <si>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</si>
  <si>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</si>
  <si>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</si>
  <si>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</si>
  <si>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</si>
  <si>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</si>
  <si>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</si>
  <si>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</si>
  <si>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</si>
  <si>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</si>
  <si>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</si>
  <si>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</si>
  <si>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</si>
  <si>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</si>
  <si>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</si>
  <si>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</si>
  <si>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</si>
  <si>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</si>
  <si>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</si>
  <si>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</si>
  <si>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</si>
  <si>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</si>
  <si>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</si>
  <si>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</si>
  <si>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</si>
  <si>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</si>
  <si>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</si>
  <si>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</si>
  <si>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</si>
  <si>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</si>
  <si>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</si>
  <si>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</si>
  <si>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</si>
  <si>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</si>
  <si>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</si>
  <si>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</si>
  <si>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</si>
  <si>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</si>
  <si>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</si>
  <si>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</si>
  <si>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</si>
  <si>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</si>
  <si>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</si>
  <si>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</si>
  <si>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</si>
  <si>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</si>
  <si>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</si>
  <si>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</si>
  <si>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</si>
  <si>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</si>
  <si>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</si>
  <si>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</si>
  <si>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</si>
  <si>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</si>
  <si>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</si>
  <si>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</si>
  <si>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</si>
  <si>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</si>
  <si>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</si>
  <si>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</si>
  <si>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</si>
  <si>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</si>
  <si>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</si>
  <si>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</si>
  <si>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</si>
  <si>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</si>
  <si>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</si>
  <si>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</si>
  <si>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</si>
  <si>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</si>
  <si>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</si>
  <si>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</si>
  <si>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</si>
  <si>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</si>
  <si>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</si>
  <si>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</si>
  <si>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</si>
  <si>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</si>
  <si>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</si>
  <si>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</si>
  <si>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</si>
  <si>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</si>
  <si>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</si>
  <si>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</si>
  <si>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</si>
  <si>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</si>
  <si>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</si>
  <si>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</si>
  <si>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</si>
  <si>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</si>
  <si>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</si>
  <si>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</si>
  <si>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</si>
  <si>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</si>
  <si>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</si>
  <si>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</si>
  <si>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</si>
  <si>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</si>
  <si>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</si>
  <si>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</si>
  <si>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</si>
  <si>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</si>
  <si>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</si>
  <si>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</si>
  <si>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</si>
  <si>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</si>
  <si>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</si>
  <si>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</si>
  <si>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</si>
  <si>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</si>
  <si>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</si>
  <si>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</si>
  <si>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</si>
  <si>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</si>
  <si>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</si>
  <si>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</si>
  <si>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</si>
  <si>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</si>
  <si>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</si>
  <si>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</si>
  <si>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</si>
  <si>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</si>
  <si>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</si>
  <si>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</si>
  <si>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</si>
  <si>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</si>
  <si>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</si>
  <si>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</si>
  <si>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</si>
  <si>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</si>
  <si>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</si>
  <si>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</si>
  <si>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</si>
  <si>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</si>
  <si>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</si>
  <si>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</si>
  <si>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</si>
  <si>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</si>
  <si>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</si>
  <si>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</si>
  <si>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</si>
  <si>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</si>
  <si>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</si>
  <si>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</si>
  <si>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</si>
  <si>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</si>
  <si>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</si>
  <si>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</si>
  <si>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</si>
  <si>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</si>
  <si>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</si>
  <si>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</si>
  <si>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</si>
  <si>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</si>
  <si>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</si>
  <si>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</si>
  <si>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</si>
  <si>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</si>
  <si>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</si>
  <si>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</si>
  <si>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</si>
  <si>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</si>
  <si>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</si>
  <si>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</si>
  <si>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</si>
  <si>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</si>
  <si>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</si>
  <si>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</si>
  <si>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</si>
  <si>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</si>
  <si>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</si>
  <si>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</si>
  <si>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</si>
  <si>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</si>
  <si>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</si>
  <si>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</si>
  <si>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</si>
  <si>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</si>
  <si>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</si>
  <si>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</si>
  <si>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</si>
  <si>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</si>
  <si>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</si>
  <si>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</si>
  <si>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</si>
  <si>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</si>
  <si>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</si>
  <si>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</si>
  <si>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</si>
  <si>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</si>
  <si>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</si>
  <si>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</si>
  <si>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</si>
  <si>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</si>
  <si>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</si>
  <si>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</si>
  <si>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</si>
  <si>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</si>
  <si>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</si>
  <si>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</si>
  <si>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</si>
  <si>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</si>
  <si>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</si>
  <si>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</si>
  <si>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</si>
  <si>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</si>
  <si>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</si>
  <si>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</si>
  <si>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</si>
  <si>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</si>
  <si>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</si>
  <si>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</si>
  <si>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</si>
  <si>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</si>
  <si>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</si>
  <si>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</si>
  <si>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</si>
  <si>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</si>
  <si>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</si>
  <si>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</si>
  <si>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</si>
  <si>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</si>
  <si>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</si>
  <si>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</si>
  <si>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</si>
  <si>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</si>
  <si>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</si>
  <si>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</si>
  <si>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</si>
  <si>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</si>
  <si>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</si>
  <si>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</si>
  <si>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</si>
  <si>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</si>
  <si>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</si>
  <si>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</si>
  <si>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</si>
  <si>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</si>
  <si>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</si>
  <si>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</si>
  <si>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</si>
  <si>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</si>
  <si>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</si>
  <si>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</si>
  <si>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</si>
  <si>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</si>
  <si>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</si>
  <si>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</si>
  <si>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</si>
  <si>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</si>
  <si>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</si>
  <si>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</si>
  <si>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</si>
  <si>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</si>
  <si>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</si>
  <si>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</si>
  <si>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</si>
  <si>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</si>
  <si>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</si>
  <si>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</si>
  <si>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</si>
  <si>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</si>
  <si>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</si>
  <si>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</si>
  <si>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</si>
  <si>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</si>
  <si>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</si>
  <si>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</si>
  <si>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</si>
  <si>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</si>
  <si>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</si>
  <si>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</si>
  <si>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</si>
  <si>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</si>
  <si>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</si>
  <si>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</si>
  <si>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</si>
  <si>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</si>
  <si>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</si>
  <si>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</si>
  <si>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</si>
  <si>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</si>
  <si>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</si>
  <si>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</si>
  <si>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</si>
  <si>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</si>
  <si>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</si>
  <si>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</si>
  <si>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</si>
  <si>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</si>
  <si>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</si>
  <si>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</si>
  <si>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</si>
  <si>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</si>
  <si>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</si>
  <si>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</si>
  <si>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</si>
  <si>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</si>
  <si>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</si>
  <si>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</si>
  <si>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</si>
  <si>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</si>
  <si>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</si>
  <si>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</si>
  <si>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</si>
  <si>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</si>
  <si>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</si>
  <si>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</si>
  <si>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</si>
  <si>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</si>
  <si>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</si>
  <si>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</si>
  <si>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</si>
  <si>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</si>
  <si>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</si>
  <si>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</si>
  <si>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</si>
  <si>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</si>
  <si>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</si>
  <si>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</si>
  <si>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</si>
  <si>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</si>
  <si>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</si>
  <si>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</si>
  <si>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</si>
  <si>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</si>
  <si>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</si>
  <si>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</si>
  <si>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</si>
  <si>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</si>
  <si>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</si>
  <si>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</si>
  <si>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</si>
  <si>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</si>
  <si>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</si>
  <si>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</si>
  <si>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</si>
  <si>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</si>
  <si>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</si>
  <si>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</si>
  <si>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</si>
  <si>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</si>
  <si>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</si>
  <si>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</si>
  <si>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</si>
  <si>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</si>
  <si>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</si>
  <si>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</si>
  <si>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</si>
  <si>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</si>
  <si>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</si>
  <si>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</si>
  <si>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</si>
  <si>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</si>
  <si>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</si>
  <si>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</si>
  <si>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</si>
  <si>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</si>
  <si>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</si>
  <si>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</si>
  <si>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</si>
  <si>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</si>
  <si>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</si>
  <si>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</si>
  <si>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</si>
  <si>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</si>
  <si>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</si>
  <si>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</si>
  <si>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</si>
  <si>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</si>
  <si>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</si>
  <si>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</si>
  <si>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</si>
  <si>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</si>
  <si>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</si>
  <si>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</si>
  <si>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</si>
  <si>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</si>
  <si>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</si>
  <si>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</si>
  <si>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</si>
  <si>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</si>
  <si>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</si>
  <si>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</si>
  <si>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</si>
  <si>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</si>
  <si>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</si>
  <si>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</si>
  <si>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</si>
  <si>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</si>
  <si>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</si>
  <si>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</si>
  <si>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</si>
  <si>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</si>
  <si>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</si>
  <si>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</si>
  <si>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</si>
  <si>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</si>
  <si>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</si>
  <si>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</si>
  <si>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</si>
  <si>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</si>
  <si>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</si>
  <si>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</si>
  <si>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</si>
  <si>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</si>
  <si>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</si>
  <si>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</si>
  <si>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</si>
  <si>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</si>
  <si>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</si>
  <si>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</si>
  <si>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</si>
  <si>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</si>
  <si>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</si>
  <si>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</si>
  <si>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</si>
  <si>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</si>
  <si>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</si>
  <si>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</si>
  <si>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</si>
  <si>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</si>
  <si>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</si>
  <si>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</si>
  <si>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</si>
  <si>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</si>
  <si>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</si>
  <si>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</si>
  <si>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</si>
  <si>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</si>
  <si>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</si>
  <si>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</si>
  <si>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</si>
  <si>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</si>
  <si>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</si>
  <si>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</si>
  <si>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</si>
  <si>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</si>
  <si>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</si>
  <si>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</si>
  <si>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</si>
  <si>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</si>
  <si>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</si>
  <si>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</si>
  <si>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</si>
  <si>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</si>
  <si>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</si>
  <si>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</si>
  <si>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</si>
  <si>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</si>
  <si>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</si>
  <si>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</si>
  <si>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</si>
  <si>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</si>
  <si>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</si>
  <si>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</si>
  <si>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</si>
  <si>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</si>
  <si>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</si>
  <si>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</si>
  <si>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</si>
  <si>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</si>
  <si>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</si>
  <si>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</si>
  <si>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</si>
  <si>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</si>
  <si>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</si>
  <si>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</si>
  <si>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</si>
  <si>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</si>
  <si>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</si>
  <si>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</si>
  <si>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</si>
  <si>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</si>
  <si>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</si>
  <si>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</si>
  <si>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</si>
  <si>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</si>
  <si>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</si>
  <si>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</si>
  <si>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</si>
  <si>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</si>
  <si>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</si>
  <si>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</si>
  <si>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</si>
  <si>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</si>
  <si>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</si>
  <si>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</si>
  <si>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</si>
  <si>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</si>
  <si>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</si>
  <si>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</si>
  <si>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</si>
  <si>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</si>
  <si>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</si>
  <si>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</si>
  <si>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</si>
  <si>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</si>
  <si>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</si>
  <si>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</si>
  <si>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</si>
  <si>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</si>
  <si>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</si>
  <si>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</si>
  <si>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</si>
  <si>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</si>
  <si>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</si>
  <si>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</si>
  <si>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</si>
  <si>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</si>
  <si>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</si>
  <si>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</si>
  <si>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</si>
  <si>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</si>
  <si>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</si>
  <si>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</si>
  <si>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</si>
  <si>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</si>
  <si>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</si>
  <si>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</si>
  <si>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</si>
  <si>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</si>
  <si>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</si>
  <si>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</si>
  <si>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</si>
  <si>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</si>
  <si>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</si>
  <si>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</si>
  <si>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</si>
  <si>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</si>
  <si>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</si>
  <si>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</si>
  <si>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</si>
  <si>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</si>
  <si>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</si>
  <si>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</si>
  <si>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</si>
  <si>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</si>
  <si>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</si>
  <si>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</si>
  <si>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</si>
  <si>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</si>
  <si>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</si>
  <si>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</si>
  <si>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</si>
  <si>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</si>
  <si>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</si>
  <si>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</si>
  <si>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</si>
  <si>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</si>
  <si>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</si>
  <si>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</si>
  <si>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</si>
  <si>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</si>
  <si>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</si>
  <si>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</si>
  <si>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</si>
  <si>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</si>
  <si>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</si>
  <si>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</si>
  <si>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</si>
  <si>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</si>
  <si>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</si>
  <si>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</si>
  <si>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</si>
  <si>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</si>
  <si>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</si>
  <si>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</si>
  <si>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</si>
  <si>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</si>
  <si>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</si>
  <si>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</si>
  <si>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</si>
  <si>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</si>
  <si>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</si>
  <si>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</si>
  <si>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</si>
  <si>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</si>
  <si>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</si>
  <si>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</si>
  <si>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</si>
  <si>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</si>
  <si>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</si>
  <si>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</si>
  <si>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</si>
  <si>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</si>
  <si>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</si>
  <si>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</si>
  <si>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</si>
  <si>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</si>
  <si>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</si>
  <si>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</si>
  <si>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</si>
  <si>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</si>
  <si>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</si>
  <si>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</si>
  <si>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</si>
  <si>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</si>
  <si>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</si>
  <si>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</si>
  <si>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</si>
  <si>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</si>
  <si>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</si>
  <si>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</si>
  <si>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</si>
  <si>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</si>
  <si>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</si>
  <si>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</si>
  <si>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</si>
  <si>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</si>
  <si>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</si>
  <si>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</si>
  <si>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</si>
  <si>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</si>
  <si>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</si>
  <si>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</si>
  <si>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</si>
  <si>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</si>
  <si>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</si>
  <si>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</si>
  <si>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</si>
  <si>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</si>
  <si>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</si>
  <si>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</si>
  <si>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</si>
  <si>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</si>
  <si>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</si>
  <si>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</si>
  <si>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</si>
  <si>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</si>
  <si>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</si>
  <si>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</si>
  <si>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</si>
  <si>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</si>
  <si>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</si>
  <si>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</si>
  <si>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</si>
  <si>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</si>
  <si>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</si>
  <si>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</si>
  <si>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</si>
  <si>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</si>
  <si>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</si>
  <si>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</si>
  <si>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</si>
  <si>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</si>
  <si>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</si>
  <si>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</si>
  <si>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</si>
  <si>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</si>
  <si>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</si>
  <si>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</si>
  <si>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</si>
  <si>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</si>
  <si>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</si>
  <si>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</si>
  <si>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</si>
  <si>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</si>
  <si>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</si>
  <si>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</si>
  <si>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</si>
  <si>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</si>
  <si>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</si>
  <si>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</si>
  <si>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</si>
  <si>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</si>
  <si>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</si>
  <si>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</si>
  <si>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</si>
  <si>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</si>
  <si>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</si>
  <si>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</si>
  <si>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</si>
  <si>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</si>
  <si>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</si>
  <si>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</si>
  <si>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</si>
  <si>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</si>
  <si>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</si>
  <si>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</si>
  <si>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</si>
  <si>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</si>
  <si>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</si>
  <si>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</si>
  <si>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</si>
  <si>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</si>
  <si>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</si>
  <si>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</si>
  <si>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</si>
  <si>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</si>
  <si>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</si>
  <si>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</si>
  <si>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</si>
  <si>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</si>
  <si>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</si>
  <si>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</si>
  <si>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</si>
  <si>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</si>
  <si>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</si>
  <si>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</si>
  <si>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</si>
  <si>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</si>
  <si>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</si>
  <si>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</si>
  <si>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</si>
  <si>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</si>
  <si>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</si>
  <si>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</si>
  <si>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</si>
  <si>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</si>
  <si>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</si>
  <si>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</si>
  <si>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</si>
  <si>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</si>
  <si>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</si>
  <si>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</si>
  <si>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</si>
  <si>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</si>
  <si>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</si>
  <si>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</si>
  <si>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</si>
  <si>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</si>
  <si>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</si>
  <si>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</si>
  <si>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</si>
  <si>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</si>
  <si>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</si>
  <si>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</si>
  <si>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</si>
  <si>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</si>
  <si>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</si>
  <si>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</si>
  <si>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</si>
  <si>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</si>
  <si>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</si>
  <si>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</si>
  <si>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</si>
  <si>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</si>
  <si>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</si>
  <si>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</si>
  <si>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</si>
  <si>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</si>
  <si>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</si>
  <si>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</si>
  <si>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</si>
  <si>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</si>
  <si>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</si>
  <si>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</si>
  <si>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</si>
  <si>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</si>
  <si>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</si>
  <si>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</si>
  <si>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</si>
  <si>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</si>
  <si>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</si>
  <si>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</si>
  <si>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</si>
  <si>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</si>
  <si>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</si>
  <si>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</si>
  <si>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</si>
  <si>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</si>
  <si>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</si>
  <si>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</si>
  <si>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</si>
  <si>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</si>
  <si>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</si>
  <si>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</si>
  <si>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</si>
  <si>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</si>
  <si>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</si>
  <si>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</si>
  <si>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</si>
  <si>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</si>
  <si>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</si>
  <si>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</si>
  <si>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</si>
  <si>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</si>
  <si>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</si>
  <si>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</si>
  <si>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</si>
  <si>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</si>
  <si>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</si>
  <si>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</si>
  <si>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</si>
  <si>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</si>
  <si>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</si>
  <si>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</si>
  <si>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</si>
  <si>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</si>
  <si>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</si>
  <si>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</si>
  <si>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</si>
  <si>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</si>
  <si>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</si>
  <si>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</si>
  <si>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</si>
  <si>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</si>
  <si>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</si>
  <si>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</si>
  <si>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</si>
  <si>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</si>
  <si>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</si>
  <si>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</si>
  <si>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</si>
  <si>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</si>
  <si>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</si>
  <si>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</si>
  <si>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</si>
  <si>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</si>
  <si>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</si>
  <si>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</si>
  <si>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</si>
  <si>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</si>
  <si>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</si>
  <si>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</si>
  <si>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</si>
  <si>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</si>
  <si>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</si>
  <si>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</si>
  <si>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</si>
  <si>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</si>
  <si>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</si>
  <si>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</si>
  <si>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</si>
  <si>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</si>
  <si>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</si>
  <si>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</si>
  <si>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</si>
  <si>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</si>
  <si>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</si>
  <si>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</si>
  <si>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</si>
  <si>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</si>
  <si>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</si>
  <si>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</si>
  <si>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</si>
  <si>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</si>
  <si>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</si>
  <si>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</si>
  <si>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</si>
  <si>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</si>
  <si>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</si>
  <si>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</si>
  <si>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</si>
  <si>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</si>
  <si>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</si>
  <si>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</si>
  <si>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</si>
  <si>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</si>
  <si>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</si>
  <si>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</si>
  <si>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</si>
  <si>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</si>
  <si>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</si>
  <si>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</si>
  <si>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</si>
  <si>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</si>
  <si>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</si>
  <si>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</si>
  <si>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</si>
  <si>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</si>
  <si>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</si>
  <si>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</si>
  <si>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</si>
  <si>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</si>
  <si>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</si>
  <si>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</si>
  <si>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</si>
  <si>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</si>
  <si>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</si>
  <si>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</si>
  <si>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</si>
  <si>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</si>
  <si>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</si>
  <si>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</si>
  <si>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</si>
  <si>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</si>
  <si>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</si>
  <si>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</si>
  <si>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</si>
  <si>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</si>
  <si>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</si>
  <si>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</si>
  <si>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</si>
  <si>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</si>
  <si>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</si>
  <si>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</si>
  <si>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</si>
  <si>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</si>
  <si>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</si>
  <si>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</si>
  <si>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</si>
  <si>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</si>
  <si>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</si>
  <si>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</si>
  <si>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</si>
  <si>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</si>
  <si>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</si>
  <si>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</si>
  <si>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</si>
  <si>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</si>
  <si>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</si>
  <si>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</si>
  <si>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</si>
  <si>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</si>
  <si>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</si>
  <si>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</si>
  <si>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</si>
  <si>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</si>
  <si>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</si>
  <si>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</si>
  <si>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</si>
  <si>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</si>
  <si>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</si>
  <si>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</si>
  <si>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</si>
  <si>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</si>
  <si>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</si>
  <si>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</si>
  <si>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</si>
  <si>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</si>
  <si>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</si>
  <si>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</si>
  <si>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</si>
  <si>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</si>
  <si>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</si>
  <si>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</si>
  <si>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</si>
  <si>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</si>
  <si>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</si>
  <si>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</si>
  <si>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</si>
  <si>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</si>
  <si>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</si>
  <si>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</si>
  <si>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</si>
  <si>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</si>
  <si>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</si>
  <si>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</si>
  <si>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</si>
  <si>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</si>
  <si>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</si>
  <si>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</si>
  <si>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</si>
  <si>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</si>
  <si>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</si>
  <si>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</si>
  <si>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</si>
  <si>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</si>
  <si>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</si>
  <si>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</si>
  <si>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</si>
  <si>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</si>
  <si>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</si>
  <si>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</si>
  <si>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</si>
  <si>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</si>
  <si>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</si>
  <si>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</si>
  <si>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</si>
  <si>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</si>
  <si>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</si>
  <si>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</si>
  <si>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</si>
  <si>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</si>
  <si>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</si>
  <si>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</si>
  <si>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</si>
  <si>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</si>
  <si>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</si>
  <si>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</si>
  <si>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</si>
  <si>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</si>
  <si>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</si>
  <si>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</si>
  <si>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</si>
  <si>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</si>
  <si>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</si>
  <si>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</si>
  <si>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</si>
  <si>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</si>
  <si>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</si>
  <si>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</si>
  <si>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</si>
  <si>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</si>
  <si>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</si>
  <si>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</si>
  <si>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</si>
  <si>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</si>
  <si>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</si>
  <si>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</si>
  <si>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</si>
  <si>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</si>
  <si>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</si>
  <si>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</si>
  <si>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</si>
  <si>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</si>
  <si>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</si>
  <si>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</si>
  <si>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</si>
  <si>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</si>
  <si>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</si>
  <si>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</si>
  <si>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</si>
  <si>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</si>
  <si>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</si>
  <si>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</si>
  <si>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</si>
  <si>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</si>
  <si>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</si>
  <si>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</si>
  <si>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</si>
  <si>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</si>
  <si>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</si>
  <si>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</si>
  <si>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</si>
  <si>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</si>
  <si>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</si>
  <si>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</si>
  <si>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</si>
  <si>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</si>
  <si>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</si>
  <si>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</si>
  <si>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</si>
  <si>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</si>
  <si>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</si>
  <si>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</si>
  <si>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</si>
  <si>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</si>
  <si>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</si>
  <si>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</si>
  <si>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</si>
  <si>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</si>
  <si>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</si>
  <si>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</si>
  <si>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</si>
  <si>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</si>
  <si>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</si>
  <si>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</si>
  <si>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</si>
  <si>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</si>
  <si>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</si>
  <si>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</si>
  <si>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</si>
  <si>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</si>
  <si>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</si>
  <si>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</si>
  <si>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</si>
  <si>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</si>
  <si>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</si>
  <si>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</si>
  <si>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</si>
  <si>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</si>
  <si>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</si>
  <si>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</si>
  <si>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</si>
  <si>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</si>
  <si>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</si>
  <si>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</si>
  <si>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</si>
  <si>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</si>
  <si>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</si>
  <si>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</si>
  <si>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</si>
  <si>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</si>
  <si>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</si>
  <si>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</si>
  <si>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</si>
  <si>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</si>
  <si>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</si>
  <si>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</si>
  <si>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</si>
  <si>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</si>
  <si>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</si>
  <si>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</si>
  <si>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</si>
  <si>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</si>
  <si>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</si>
  <si>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</si>
  <si>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</si>
  <si>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</si>
  <si>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</si>
  <si>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</si>
  <si>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</si>
  <si>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</si>
  <si>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</si>
  <si>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</si>
  <si>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</si>
  <si>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</si>
  <si>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</si>
  <si>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</si>
  <si>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</si>
  <si>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</si>
  <si>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</si>
  <si>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</si>
  <si>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</si>
  <si>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</si>
  <si>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</si>
  <si>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</si>
  <si>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</si>
  <si>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</si>
  <si>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</si>
  <si>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</si>
  <si>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</si>
  <si>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</si>
  <si>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</si>
  <si>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</si>
  <si>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</si>
  <si>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</si>
  <si>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</si>
  <si>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</si>
  <si>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</si>
  <si>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</si>
  <si>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</si>
  <si>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</si>
  <si>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</si>
  <si>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</si>
  <si>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</si>
  <si>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</si>
  <si>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</si>
  <si>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</si>
  <si>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</si>
  <si>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</si>
  <si>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</si>
  <si>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</si>
  <si>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</si>
  <si>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</si>
  <si>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</si>
  <si>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</si>
  <si>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</si>
  <si>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</si>
  <si>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</si>
  <si>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</si>
  <si>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</si>
  <si>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</si>
  <si>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</si>
  <si>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</si>
  <si>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</si>
  <si>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</si>
  <si>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</si>
  <si>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</si>
  <si>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</si>
  <si>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</si>
  <si>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</si>
  <si>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</si>
  <si>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</si>
  <si>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</si>
  <si>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</si>
  <si>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</si>
  <si>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</si>
  <si>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</si>
  <si>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</si>
  <si>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</si>
  <si>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</si>
  <si>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</si>
  <si>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</si>
  <si>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</si>
  <si>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</si>
  <si>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</si>
  <si>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</si>
  <si>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</si>
  <si>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</si>
  <si>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</si>
  <si>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</si>
  <si>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</si>
  <si>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</si>
  <si>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</si>
  <si>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</si>
  <si>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</si>
  <si>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</si>
  <si>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</si>
  <si>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</si>
  <si>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</si>
  <si>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</si>
  <si>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</si>
  <si>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</si>
  <si>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</si>
  <si>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</si>
  <si>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</si>
  <si>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</si>
  <si>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</si>
  <si>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</si>
  <si>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</si>
  <si>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</si>
  <si>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</si>
  <si>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</si>
  <si>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</si>
  <si>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</si>
  <si>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</si>
  <si>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</si>
  <si>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</si>
  <si>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</si>
  <si>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</si>
  <si>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</si>
  <si>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</si>
  <si>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</si>
  <si>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</si>
  <si>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</si>
  <si>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</si>
  <si>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</si>
  <si>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</si>
  <si>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</si>
  <si>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</si>
  <si>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</si>
  <si>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</si>
  <si>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</si>
  <si>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</si>
  <si>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</si>
  <si>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</si>
  <si>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</si>
  <si>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</si>
  <si>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</si>
  <si>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</si>
  <si>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</si>
  <si>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</si>
  <si>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</si>
  <si>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</si>
  <si>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</si>
  <si>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</si>
  <si>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</si>
  <si>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</si>
  <si>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</si>
  <si>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</si>
  <si>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</si>
  <si>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</si>
  <si>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</si>
  <si>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</si>
  <si>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</si>
  <si>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</si>
  <si>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</si>
  <si>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</si>
  <si>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</si>
  <si>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</si>
  <si>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</si>
  <si>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</si>
  <si>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</si>
  <si>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</si>
  <si>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</si>
  <si>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</si>
  <si>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</si>
  <si>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</si>
  <si>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</si>
  <si>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</si>
  <si>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</si>
  <si>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</si>
  <si>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</si>
  <si>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</si>
  <si>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</si>
  <si>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</si>
  <si>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</si>
  <si>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</si>
  <si>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</si>
  <si>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</si>
  <si>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</si>
  <si>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</si>
  <si>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</si>
  <si>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</si>
  <si>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</si>
  <si>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</si>
  <si>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</si>
  <si>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</si>
  <si>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</si>
  <si>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</si>
  <si>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</si>
  <si>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</si>
  <si>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</si>
  <si>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</si>
  <si>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</si>
  <si>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</si>
  <si>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</si>
  <si>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</si>
  <si>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</si>
  <si>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</si>
  <si>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</si>
  <si>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</si>
  <si>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</si>
  <si>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</si>
  <si>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</si>
  <si>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</si>
  <si>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</si>
  <si>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</si>
  <si>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</si>
  <si>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</si>
  <si>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</si>
  <si>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</si>
  <si>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</si>
  <si>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</si>
  <si>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</si>
  <si>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</si>
  <si>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</si>
  <si>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</si>
  <si>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</si>
  <si>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</si>
  <si>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</si>
  <si>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</si>
  <si>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</si>
  <si>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</si>
  <si>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</si>
  <si>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</si>
  <si>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</si>
  <si>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</si>
  <si>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</si>
  <si>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</si>
  <si>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</si>
  <si>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</si>
  <si>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</si>
  <si>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</si>
  <si>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</si>
  <si>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</si>
  <si>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</si>
  <si>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</si>
  <si>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</si>
  <si>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</si>
  <si>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</si>
  <si>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</si>
  <si>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</si>
  <si>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</si>
  <si>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</si>
  <si>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</si>
  <si>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</si>
  <si>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</si>
  <si>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</si>
  <si>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</si>
  <si>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</si>
  <si>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</si>
  <si>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</si>
  <si>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</si>
  <si>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</si>
  <si>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</si>
  <si>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</si>
  <si>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</si>
  <si>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</si>
  <si>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</si>
  <si>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</si>
  <si>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</si>
  <si>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</si>
  <si>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</si>
  <si>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</si>
  <si>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</si>
  <si>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</si>
  <si>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</si>
  <si>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</si>
  <si>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</si>
  <si>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</si>
  <si>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</si>
  <si>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</si>
  <si>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</si>
  <si>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</si>
  <si>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</si>
  <si>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</si>
  <si>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</si>
  <si>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</si>
  <si>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</si>
  <si>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</si>
  <si>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</si>
  <si>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</si>
  <si>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</si>
  <si>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</si>
  <si>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</si>
  <si>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</si>
  <si>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</si>
  <si>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</si>
  <si>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</si>
  <si>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</si>
  <si>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</si>
  <si>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</si>
  <si>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</si>
  <si>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</si>
  <si>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</si>
  <si>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</si>
  <si>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</si>
  <si>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</si>
  <si>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</si>
  <si>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</si>
  <si>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</si>
  <si>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</si>
  <si>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</si>
  <si>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</si>
  <si>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</si>
  <si>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</si>
  <si>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</si>
  <si>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</si>
  <si>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</si>
  <si>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</si>
  <si>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</si>
  <si>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</si>
  <si>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</si>
  <si>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</si>
  <si>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</si>
  <si>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</si>
  <si>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</si>
  <si>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</si>
  <si>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</si>
  <si>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</si>
  <si>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</si>
  <si>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</si>
  <si>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</si>
  <si>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</si>
  <si>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</si>
  <si>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</si>
  <si>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</si>
  <si>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</si>
  <si>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</si>
  <si>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</si>
  <si>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</si>
  <si>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</si>
  <si>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</si>
  <si>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</si>
  <si>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</si>
  <si>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</si>
  <si>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</si>
  <si>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</si>
  <si>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</si>
  <si>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</si>
  <si>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</si>
  <si>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</si>
  <si>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</si>
  <si>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</si>
  <si>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</si>
  <si>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</si>
  <si>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</si>
  <si>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</si>
  <si>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</si>
  <si>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</si>
  <si>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</si>
  <si>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</si>
  <si>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</si>
  <si>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</si>
  <si>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</si>
  <si>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</si>
  <si>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</si>
  <si>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</si>
  <si>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</si>
  <si>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</si>
  <si>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</si>
  <si>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</si>
  <si>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</si>
  <si>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</si>
  <si>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</si>
  <si>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</si>
  <si>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</si>
  <si>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</si>
  <si>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</si>
  <si>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</si>
  <si>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</si>
  <si>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</si>
  <si>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</si>
  <si>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</si>
  <si>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</si>
  <si>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</si>
  <si>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</si>
  <si>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</si>
  <si>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</si>
  <si>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</si>
  <si>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</si>
  <si>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</si>
  <si>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</si>
  <si>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</si>
  <si>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</si>
  <si>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</si>
  <si>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</si>
  <si>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</si>
  <si>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</si>
  <si>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</si>
  <si>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</si>
  <si>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</si>
  <si>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</si>
  <si>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</si>
  <si>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</si>
  <si>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</si>
  <si>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</si>
  <si>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</si>
  <si>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</si>
  <si>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</si>
  <si>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</si>
  <si>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</si>
  <si>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</si>
  <si>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</si>
  <si>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</si>
  <si>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</si>
  <si>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</si>
  <si>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</si>
  <si>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</si>
  <si>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</si>
  <si>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</si>
  <si>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</si>
  <si>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</si>
  <si>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</si>
  <si>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</si>
  <si>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</si>
  <si>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</si>
  <si>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</si>
  <si>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</si>
  <si>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</si>
  <si>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</si>
  <si>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</si>
  <si>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</si>
  <si>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</si>
  <si>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</si>
  <si>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</si>
  <si>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</si>
  <si>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</si>
  <si>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</si>
  <si>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</si>
  <si>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</si>
  <si>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</si>
  <si>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</si>
  <si>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</si>
  <si>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</si>
  <si>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</si>
  <si>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</si>
  <si>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</si>
  <si>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</si>
  <si>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</si>
  <si>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</si>
  <si>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</si>
  <si>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</si>
  <si>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</si>
  <si>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</si>
  <si>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</si>
  <si>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</si>
  <si>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</si>
  <si>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</si>
  <si>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</si>
  <si>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</si>
  <si>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</si>
  <si>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</si>
  <si>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</si>
  <si>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</si>
  <si>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</si>
  <si>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</si>
  <si>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</si>
  <si>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</si>
  <si>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</si>
  <si>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</si>
  <si>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</si>
  <si>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</si>
  <si>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</si>
  <si>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</si>
  <si>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</si>
  <si>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</si>
  <si>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</si>
  <si>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</si>
  <si>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</si>
  <si>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</si>
  <si>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</si>
  <si>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</si>
  <si>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</si>
  <si>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</si>
  <si>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</si>
  <si>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</si>
  <si>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</si>
  <si>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</si>
  <si>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</si>
  <si>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</si>
  <si>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</si>
  <si>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</si>
  <si>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</si>
  <si>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</si>
  <si>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</si>
  <si>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</si>
  <si>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</si>
  <si>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</si>
  <si>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</si>
  <si>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</si>
  <si>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</si>
  <si>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</si>
  <si>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</si>
  <si>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</si>
  <si>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</si>
  <si>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</si>
  <si>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</si>
  <si>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</si>
  <si>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</si>
  <si>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</si>
  <si>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</si>
  <si>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</si>
  <si>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</si>
  <si>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</si>
  <si>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</si>
  <si>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</si>
  <si>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</si>
  <si>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</si>
  <si>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</si>
  <si>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</si>
  <si>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</si>
  <si>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</si>
  <si>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</si>
  <si>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</si>
  <si>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</si>
  <si>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</si>
  <si>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</si>
  <si>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</si>
  <si>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</si>
  <si>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</si>
  <si>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</si>
  <si>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</si>
  <si>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</si>
  <si>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</si>
  <si>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</si>
  <si>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</si>
  <si>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</si>
  <si>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</si>
  <si>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</si>
  <si>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</si>
  <si>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</si>
  <si>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</si>
  <si>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</si>
  <si>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</si>
  <si>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</si>
  <si>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</si>
  <si>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</si>
  <si>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</si>
  <si>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</si>
  <si>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</si>
  <si>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</si>
  <si>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</si>
  <si>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</si>
  <si>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</si>
  <si>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</si>
  <si>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</si>
  <si>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</si>
  <si>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</si>
  <si>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</si>
  <si>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</si>
  <si>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</si>
  <si>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</si>
  <si>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</si>
  <si>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</si>
  <si>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</si>
  <si>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</si>
  <si>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</si>
  <si>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</si>
  <si>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</si>
  <si>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</si>
  <si>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</si>
  <si>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</si>
  <si>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</si>
  <si>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</si>
  <si>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</si>
  <si>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</si>
  <si>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</si>
  <si>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</si>
  <si>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</si>
  <si>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</si>
  <si>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</si>
  <si>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</si>
  <si>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</si>
  <si>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</si>
  <si>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</si>
  <si>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</si>
  <si>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</si>
  <si>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</si>
  <si>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</si>
  <si>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</si>
  <si>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</si>
  <si>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</si>
  <si>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</si>
  <si>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</si>
  <si>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</si>
  <si>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</si>
  <si>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</si>
  <si>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</si>
  <si>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</si>
  <si>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</si>
  <si>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</si>
  <si>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</si>
  <si>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</si>
  <si>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</si>
  <si>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</si>
  <si>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</si>
  <si>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</si>
  <si>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</si>
  <si>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</si>
  <si>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</si>
  <si>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</si>
  <si>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</si>
  <si>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</si>
  <si>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</si>
  <si>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</si>
  <si>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</si>
  <si>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</si>
  <si>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</si>
  <si>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</si>
  <si>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</si>
  <si>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</si>
  <si>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</si>
  <si>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</si>
  <si>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</si>
  <si>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</si>
  <si>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</si>
  <si>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</si>
  <si>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</si>
  <si>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</si>
  <si>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</si>
  <si>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</si>
  <si>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</si>
  <si>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</si>
  <si>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</si>
  <si>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</si>
  <si>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</si>
  <si>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</si>
  <si>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</si>
  <si>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</si>
  <si>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</si>
  <si>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</si>
  <si>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</si>
  <si>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</si>
  <si>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</si>
  <si>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</si>
  <si>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</si>
  <si>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</si>
  <si>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</si>
  <si>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</si>
  <si>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</si>
  <si>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</si>
  <si>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</si>
  <si>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</si>
  <si>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</si>
  <si>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</si>
  <si>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</si>
  <si>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</si>
  <si>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</si>
  <si>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</si>
  <si>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</si>
  <si>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</si>
  <si>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</si>
  <si>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</si>
  <si>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</si>
  <si>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</si>
  <si>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</si>
  <si>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</si>
  <si>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</si>
  <si>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</si>
  <si>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</si>
  <si>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</si>
  <si>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</si>
  <si>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</si>
  <si>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</si>
  <si>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</si>
  <si>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</si>
  <si>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</si>
  <si>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</si>
  <si>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</si>
  <si>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</si>
  <si>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</si>
  <si>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</si>
  <si>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</si>
  <si>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</si>
  <si>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</si>
  <si>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</si>
  <si>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</si>
  <si>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</si>
  <si>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</si>
  <si>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</si>
  <si>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</si>
  <si>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</si>
  <si>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</si>
  <si>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</si>
  <si>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</si>
  <si>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</si>
  <si>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</si>
  <si>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</si>
  <si>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</si>
  <si>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</si>
  <si>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</si>
  <si>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</si>
  <si>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</si>
  <si>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</si>
  <si>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</si>
  <si>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</si>
  <si>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</si>
  <si>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</si>
  <si>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</si>
  <si>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</si>
  <si>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</si>
  <si>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</si>
  <si>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</si>
  <si>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</si>
  <si>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</si>
  <si>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</si>
  <si>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</si>
  <si>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</si>
  <si>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</si>
  <si>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</si>
  <si>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</si>
  <si>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</si>
  <si>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</si>
  <si>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</si>
  <si>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</si>
  <si>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</si>
  <si>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</si>
  <si>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</si>
  <si>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</si>
  <si>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</si>
  <si>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</si>
  <si>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</si>
  <si>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</si>
  <si>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</si>
  <si>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</si>
  <si>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</si>
  <si>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</si>
  <si>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</si>
  <si>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</si>
  <si>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</si>
  <si>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</si>
  <si>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</si>
  <si>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</si>
  <si>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</si>
  <si>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</si>
  <si>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</si>
  <si>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</si>
  <si>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</si>
  <si>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</si>
  <si>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</si>
  <si>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</si>
  <si>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</si>
  <si>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</si>
  <si>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</si>
  <si>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</si>
  <si>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</si>
  <si>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</si>
  <si>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</si>
  <si>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</si>
  <si>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</si>
  <si>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</si>
  <si>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</si>
  <si>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</si>
  <si>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</si>
  <si>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</si>
  <si>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</si>
  <si>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</si>
  <si>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</si>
  <si>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</si>
  <si>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</si>
  <si>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</si>
  <si>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</si>
  <si>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</si>
  <si>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</si>
  <si>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</si>
  <si>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</si>
  <si>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</si>
  <si>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</si>
  <si>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</si>
  <si>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</si>
  <si>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</si>
  <si>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</si>
  <si>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</si>
  <si>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</si>
  <si>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</si>
  <si>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</si>
  <si>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</si>
  <si>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</si>
  <si>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</si>
  <si>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</si>
  <si>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</si>
  <si>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</si>
  <si>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</si>
  <si>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</si>
  <si>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</si>
  <si>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</si>
  <si>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</si>
  <si>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</si>
  <si>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</si>
  <si>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</si>
  <si>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</si>
  <si>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</si>
  <si>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</si>
  <si>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</si>
  <si>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</si>
  <si>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</si>
  <si>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</si>
  <si>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</si>
  <si>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</si>
  <si>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</si>
  <si>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</si>
  <si>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</si>
  <si>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</si>
  <si>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</si>
  <si>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</si>
  <si>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</si>
  <si>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</si>
  <si>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</si>
  <si>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</si>
  <si>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</si>
  <si>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</si>
  <si>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</si>
  <si>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</si>
  <si>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</si>
  <si>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</si>
  <si>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</si>
  <si>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</si>
  <si>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</si>
  <si>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</si>
  <si>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</si>
  <si>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</si>
  <si>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</si>
  <si>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</si>
  <si>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</si>
  <si>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</si>
  <si>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</si>
  <si>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</si>
  <si>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</si>
  <si>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</si>
  <si>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</si>
  <si>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</si>
  <si>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</si>
  <si>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</si>
  <si>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</si>
  <si>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</si>
  <si>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</si>
  <si>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</si>
  <si>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</si>
  <si>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</si>
  <si>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</si>
  <si>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</si>
  <si>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</si>
  <si>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</si>
  <si>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</si>
  <si>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</si>
  <si>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</si>
  <si>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</si>
  <si>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</si>
  <si>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</si>
  <si>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</si>
  <si>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</si>
  <si>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</si>
  <si>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</si>
  <si>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</si>
  <si>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</si>
  <si>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</si>
  <si>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</si>
  <si>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</si>
  <si>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</si>
  <si>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</si>
  <si>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</si>
  <si>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</si>
  <si>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</si>
  <si>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</si>
  <si>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</si>
  <si>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</si>
  <si>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</si>
  <si>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</si>
  <si>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</si>
  <si>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</si>
  <si>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</si>
  <si>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</si>
  <si>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</si>
  <si>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</si>
  <si>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</si>
  <si>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</si>
  <si>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</si>
  <si>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</si>
  <si>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</si>
  <si>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</si>
  <si>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</si>
  <si>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</si>
  <si>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</si>
  <si>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</si>
  <si>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</si>
  <si>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</si>
  <si>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</si>
  <si>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</si>
  <si>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</si>
  <si>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</si>
  <si>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</si>
  <si>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</si>
  <si>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</si>
  <si>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</si>
  <si>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</si>
  <si>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</si>
  <si>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</si>
  <si>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</si>
  <si>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</si>
  <si>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</si>
  <si>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</si>
  <si>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</si>
  <si>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</si>
  <si>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</si>
  <si>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</si>
  <si>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</si>
  <si>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</si>
  <si>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</si>
  <si>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</si>
  <si>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</si>
  <si>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</si>
  <si>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</si>
  <si>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</si>
  <si>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</si>
  <si>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</si>
  <si>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</si>
  <si>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</si>
  <si>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</si>
  <si>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</si>
  <si>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</si>
  <si>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</si>
  <si>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</si>
  <si>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</si>
  <si>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</si>
  <si>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</si>
  <si>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</si>
  <si>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</si>
  <si>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</si>
  <si>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</si>
  <si>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</si>
  <si>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</si>
  <si>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</si>
  <si>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</si>
  <si>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</si>
  <si>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</si>
  <si>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</si>
  <si>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</si>
  <si>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</si>
  <si>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</si>
  <si>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</si>
  <si>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</si>
  <si>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</si>
  <si>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</si>
  <si>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</si>
  <si>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</si>
  <si>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</si>
  <si>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</si>
  <si>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</si>
  <si>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</si>
  <si>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</si>
  <si>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</si>
  <si>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</si>
  <si>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</si>
  <si>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</si>
  <si>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</si>
  <si>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</si>
  <si>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</si>
  <si>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</si>
  <si>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</si>
  <si>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</si>
  <si>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</si>
  <si>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</si>
  <si>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</si>
  <si>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</si>
  <si>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</si>
  <si>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</si>
  <si>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</si>
  <si>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</si>
  <si>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</si>
  <si>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</si>
  <si>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</si>
  <si>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</si>
  <si>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</si>
  <si>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</si>
  <si>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</si>
  <si>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</si>
  <si>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</si>
  <si>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</si>
  <si>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</si>
  <si>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</si>
  <si>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</si>
  <si>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</si>
  <si>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</si>
  <si>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</si>
  <si>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</si>
  <si>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</si>
  <si>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</si>
  <si>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</si>
  <si>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</si>
  <si>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</si>
  <si>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</si>
  <si>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</si>
  <si>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</si>
  <si>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</si>
  <si>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</si>
  <si>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</si>
  <si>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</si>
  <si>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</si>
  <si>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</si>
  <si>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</si>
  <si>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</si>
  <si>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</si>
  <si>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</si>
  <si>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</si>
  <si>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</si>
  <si>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</si>
  <si>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</si>
  <si>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</si>
  <si>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</si>
  <si>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</si>
  <si>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</si>
  <si>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</si>
  <si>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</si>
  <si>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</si>
  <si>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</si>
  <si>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</si>
  <si>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</si>
  <si>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</si>
  <si>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</si>
  <si>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</si>
  <si>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</si>
  <si>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</si>
  <si>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</si>
  <si>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</si>
  <si>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</si>
  <si>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</si>
  <si>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</si>
  <si>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</si>
  <si>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</si>
  <si>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</si>
  <si>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</si>
  <si>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</si>
  <si>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</si>
  <si>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</si>
  <si>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</si>
  <si>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</si>
  <si>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</si>
  <si>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</si>
  <si>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</si>
  <si>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</si>
  <si>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</si>
  <si>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</si>
  <si>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</si>
  <si>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</si>
  <si>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</si>
  <si>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</si>
  <si>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</si>
  <si>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</si>
  <si>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</si>
  <si>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</si>
  <si>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</si>
  <si>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</si>
  <si>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</si>
  <si>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</si>
  <si>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</si>
  <si>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</si>
  <si>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</si>
  <si>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</si>
  <si>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</si>
  <si>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</si>
  <si>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</si>
  <si>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</si>
  <si>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</si>
  <si>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</si>
  <si>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</si>
  <si>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</si>
  <si>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</si>
  <si>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</si>
  <si>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</si>
  <si>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</si>
  <si>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</si>
  <si>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</si>
  <si>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</si>
  <si>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</si>
  <si>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</si>
  <si>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</si>
  <si>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</si>
  <si>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</si>
  <si>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</si>
  <si>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</si>
  <si>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</si>
  <si>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</si>
  <si>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</si>
  <si>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</si>
  <si>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</si>
  <si>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</si>
  <si>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</si>
  <si>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</si>
  <si>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</si>
  <si>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</si>
  <si>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</si>
  <si>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</si>
  <si>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</si>
  <si>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</si>
  <si>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</si>
  <si>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</si>
  <si>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</si>
  <si>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</si>
  <si>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</si>
  <si>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</si>
  <si>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</si>
  <si>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</si>
  <si>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</si>
  <si>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</si>
  <si>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</si>
  <si>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</si>
  <si>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</si>
  <si>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</si>
  <si>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</si>
  <si>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</si>
  <si>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</si>
  <si>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</si>
  <si>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</si>
  <si>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</si>
  <si>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</si>
  <si>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</si>
  <si>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</si>
  <si>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</si>
  <si>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</si>
  <si>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</si>
  <si>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</si>
  <si>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</si>
  <si>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</si>
  <si>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</si>
  <si>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</si>
  <si>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</si>
  <si>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</si>
  <si>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</si>
  <si>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</si>
  <si>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</si>
  <si>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</si>
  <si>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</si>
  <si>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</si>
  <si>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</si>
  <si>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</si>
  <si>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</si>
  <si>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</si>
  <si>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</si>
  <si>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</si>
  <si>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</si>
  <si>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</si>
  <si>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</si>
  <si>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</si>
  <si>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</si>
  <si>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</si>
  <si>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</si>
  <si>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</si>
  <si>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</si>
  <si>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</si>
  <si>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</si>
  <si>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</si>
  <si>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</si>
  <si>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</si>
  <si>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</si>
  <si>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</si>
  <si>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</si>
  <si>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</si>
  <si>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</si>
  <si>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</si>
  <si>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</si>
  <si>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</si>
  <si>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</si>
  <si>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</si>
  <si>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</si>
  <si>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</si>
  <si>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</si>
  <si>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</si>
  <si>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</si>
  <si>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</si>
  <si>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</si>
  <si>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</si>
  <si>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</si>
  <si>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</si>
  <si>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</si>
  <si>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</si>
  <si>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</si>
  <si>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</si>
  <si>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</si>
  <si>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</si>
  <si>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</si>
  <si>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</si>
  <si>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</si>
  <si>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</si>
  <si>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</si>
  <si>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</si>
  <si>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</si>
  <si>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</si>
  <si>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</si>
  <si>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</si>
  <si>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</si>
  <si>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</si>
  <si>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</si>
  <si>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</si>
  <si>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</si>
  <si>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</si>
  <si>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</si>
  <si>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</si>
  <si>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</si>
  <si>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</si>
  <si>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</si>
  <si>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</si>
  <si>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</si>
  <si>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</si>
  <si>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</si>
  <si>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</si>
  <si>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</si>
  <si>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</si>
  <si>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</si>
  <si>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</si>
  <si>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</si>
  <si>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</si>
  <si>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</si>
  <si>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</si>
  <si>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</si>
  <si>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</si>
  <si>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</si>
  <si>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</si>
  <si>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</si>
  <si>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</si>
  <si>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</si>
  <si>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</si>
  <si>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</si>
  <si>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</si>
  <si>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</si>
  <si>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</si>
  <si>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</si>
  <si>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</si>
  <si>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</si>
  <si>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</si>
  <si>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</si>
  <si>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</si>
  <si>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</si>
  <si>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</si>
  <si>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</si>
  <si>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</si>
  <si>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</si>
  <si>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</si>
  <si>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</si>
  <si>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</si>
  <si>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</si>
  <si>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</si>
  <si>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</si>
  <si>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</si>
  <si>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</si>
  <si>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</si>
  <si>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</si>
  <si>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</si>
  <si>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</si>
  <si>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</si>
  <si>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</si>
  <si>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</si>
  <si>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</si>
  <si>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</si>
  <si>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</si>
  <si>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</si>
  <si>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</si>
  <si>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</si>
  <si>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</si>
  <si>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</si>
  <si>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</si>
  <si>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</si>
  <si>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</si>
  <si>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</si>
  <si>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</si>
  <si>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</si>
  <si>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</si>
  <si>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</si>
  <si>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</si>
  <si>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</si>
  <si>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</si>
  <si>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</si>
  <si>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</si>
  <si>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</si>
  <si>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</si>
  <si>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</si>
  <si>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</si>
  <si>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</si>
  <si>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</si>
  <si>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</si>
  <si>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</si>
  <si>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</si>
  <si>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</si>
  <si>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</si>
  <si>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</si>
  <si>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</si>
  <si>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</si>
  <si>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</si>
  <si>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</si>
  <si>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</si>
  <si>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</si>
  <si>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</si>
  <si>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</si>
  <si>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</si>
  <si>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</si>
  <si>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</si>
  <si>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</si>
  <si>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</si>
  <si>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</si>
  <si>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</si>
  <si>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</si>
  <si>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</si>
  <si>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</si>
  <si>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</si>
  <si>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</si>
  <si>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</si>
  <si>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</si>
  <si>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</si>
  <si>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</si>
  <si>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</si>
  <si>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</si>
  <si>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</si>
  <si>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</si>
  <si>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</si>
  <si>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</si>
  <si>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</si>
  <si>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</si>
  <si>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</si>
  <si>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</si>
  <si>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</si>
  <si>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</si>
  <si>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</si>
  <si>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</si>
  <si>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</si>
  <si>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</si>
  <si>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</si>
  <si>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</si>
  <si>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</si>
  <si>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</si>
  <si>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</si>
  <si>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</si>
  <si>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</si>
  <si>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</si>
  <si>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</si>
  <si>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</si>
  <si>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</si>
  <si>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</si>
  <si>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</si>
  <si>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</si>
  <si>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</si>
  <si>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</si>
  <si>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</si>
  <si>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</si>
  <si>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</si>
  <si>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</si>
  <si>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</si>
  <si>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</si>
  <si>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</si>
  <si>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</si>
  <si>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</si>
  <si>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</si>
  <si>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</si>
  <si>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</si>
  <si>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</si>
  <si>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</si>
  <si>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</si>
  <si>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</si>
  <si>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</si>
  <si>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</si>
  <si>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</si>
  <si>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</si>
  <si>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</si>
  <si>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</si>
  <si>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</si>
  <si>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</si>
  <si>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</si>
  <si>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</si>
  <si>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</si>
  <si>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</si>
  <si>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</si>
  <si>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</si>
  <si>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</si>
  <si>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</si>
  <si>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</si>
  <si>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</si>
  <si>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</si>
  <si>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</si>
  <si>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</si>
  <si>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</si>
  <si>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</si>
  <si>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</si>
  <si>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</si>
  <si>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</si>
  <si>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</si>
  <si>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</si>
  <si>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</si>
  <si>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</si>
  <si>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</si>
  <si>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</si>
  <si>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</si>
  <si>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</si>
  <si>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</si>
  <si>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</si>
  <si>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</si>
  <si>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</si>
  <si>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</si>
  <si>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</si>
  <si>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</si>
  <si>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</si>
  <si>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</si>
  <si>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</si>
  <si>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</si>
  <si>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</si>
  <si>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</si>
  <si>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</si>
  <si>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</si>
  <si>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</si>
  <si>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</si>
  <si>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</si>
  <si>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</si>
  <si>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</si>
  <si>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</si>
  <si>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</si>
  <si>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</si>
  <si>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</si>
  <si>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</si>
  <si>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</si>
  <si>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</si>
  <si>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</si>
  <si>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</si>
  <si>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</si>
  <si>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</si>
  <si>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</si>
  <si>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</si>
  <si>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</si>
  <si>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</si>
  <si>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</si>
  <si>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</si>
  <si>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</si>
  <si>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</si>
  <si>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</si>
  <si>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</si>
  <si>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</si>
  <si>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</si>
  <si>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</si>
  <si>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</si>
  <si>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</si>
  <si>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</si>
  <si>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</si>
  <si>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</si>
  <si>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</si>
  <si>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</si>
  <si>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</si>
  <si>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</si>
  <si>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</si>
  <si>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</si>
  <si>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</si>
  <si>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</si>
  <si>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</si>
  <si>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</si>
  <si>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</si>
  <si>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</si>
  <si>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</si>
  <si>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</si>
  <si>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</si>
  <si>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</si>
  <si>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</si>
  <si>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</si>
  <si>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</si>
  <si>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</si>
  <si>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</si>
  <si>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</si>
  <si>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</si>
  <si>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</si>
  <si>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</si>
  <si>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</si>
  <si>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</si>
  <si>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</si>
  <si>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</si>
  <si>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</si>
  <si>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</si>
  <si>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</si>
  <si>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</si>
  <si>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</si>
  <si>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</si>
  <si>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</si>
  <si>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</si>
  <si>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</si>
  <si>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</si>
  <si>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</si>
  <si>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</si>
  <si>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</si>
  <si>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</si>
  <si>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</si>
  <si>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</si>
  <si>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</si>
  <si>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</si>
  <si>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</si>
  <si>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</si>
  <si>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</si>
  <si>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</si>
  <si>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</si>
  <si>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</si>
  <si>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</si>
  <si>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</si>
  <si>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</si>
  <si>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</si>
  <si>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</si>
  <si>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</si>
  <si>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</si>
  <si>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</si>
  <si>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</si>
  <si>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</si>
  <si>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</si>
  <si>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</si>
  <si>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</si>
  <si>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</si>
  <si>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</si>
  <si>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</si>
  <si>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</si>
  <si>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</si>
  <si>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</si>
  <si>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</si>
  <si>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</si>
  <si>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</si>
  <si>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</si>
  <si>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</si>
  <si>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</si>
  <si>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</si>
  <si>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</si>
  <si>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</si>
  <si>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</si>
  <si>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</si>
  <si>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</si>
  <si>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</si>
  <si>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</si>
  <si>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</si>
  <si>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</si>
  <si>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</si>
  <si>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</si>
  <si>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</si>
  <si>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</si>
  <si>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</si>
  <si>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</si>
  <si>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</si>
  <si>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</si>
  <si>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</si>
  <si>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</si>
  <si>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</si>
  <si>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</si>
  <si>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</si>
  <si>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</si>
  <si>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</si>
  <si>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</si>
  <si>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</si>
  <si>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</si>
  <si>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</si>
  <si>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</si>
  <si>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</si>
  <si>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</si>
  <si>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</si>
  <si>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</si>
  <si>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</si>
  <si>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</si>
  <si>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</si>
  <si>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</si>
  <si>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</si>
  <si>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</si>
  <si>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</si>
  <si>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</si>
  <si>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</si>
  <si>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</si>
  <si>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</si>
  <si>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</si>
  <si>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</si>
  <si>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</si>
  <si>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</si>
  <si>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</si>
  <si>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</si>
  <si>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</si>
  <si>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</si>
  <si>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</si>
  <si>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</si>
  <si>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</si>
  <si>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</si>
  <si>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</si>
  <si>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</si>
  <si>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</si>
  <si>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</si>
  <si>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</si>
  <si>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</si>
  <si>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</si>
  <si>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</si>
  <si>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</si>
  <si>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</si>
  <si>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</si>
  <si>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</si>
  <si>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</si>
  <si>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</si>
  <si>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</si>
  <si>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</si>
  <si>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</si>
  <si>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</si>
  <si>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</si>
  <si>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</si>
  <si>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</si>
  <si>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</si>
  <si>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</si>
  <si>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</si>
  <si>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</si>
  <si>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</si>
  <si>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</si>
  <si>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</si>
  <si>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</si>
  <si>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</si>
  <si>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</si>
  <si>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</si>
  <si>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</si>
  <si>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</si>
  <si>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</si>
  <si>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</si>
  <si>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</si>
  <si>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</si>
  <si>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</si>
  <si>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</si>
  <si>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</si>
  <si>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</si>
  <si>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</si>
  <si>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</si>
  <si>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</si>
  <si>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</si>
  <si>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</si>
  <si>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</si>
  <si>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</si>
  <si>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</si>
  <si>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</si>
  <si>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</si>
  <si>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</si>
  <si>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</si>
  <si>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</si>
  <si>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</si>
  <si>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</si>
  <si>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</si>
  <si>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</si>
  <si>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</si>
  <si>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</si>
  <si>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</si>
  <si>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</si>
  <si>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</si>
  <si>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</si>
  <si>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</si>
  <si>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</si>
  <si>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</si>
  <si>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</si>
  <si>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</si>
  <si>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</si>
  <si>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</si>
  <si>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</si>
  <si>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</si>
  <si>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</si>
  <si>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</si>
  <si>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</si>
  <si>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</si>
  <si>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</si>
  <si>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</si>
  <si>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</si>
  <si>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</si>
  <si>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</si>
  <si>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</si>
  <si>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</si>
  <si>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</si>
  <si>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</si>
  <si>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</si>
  <si>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</si>
  <si>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</si>
  <si>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</si>
  <si>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</si>
  <si>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</si>
  <si>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</si>
  <si>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</si>
  <si>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</si>
  <si>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</si>
  <si>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</si>
  <si>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</si>
  <si>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</si>
  <si>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</si>
  <si>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</si>
  <si>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</si>
  <si>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</si>
  <si>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</si>
  <si>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</si>
  <si>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</si>
  <si>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</si>
  <si>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</si>
  <si>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</si>
  <si>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</si>
  <si>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</si>
  <si>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</si>
  <si>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</si>
  <si>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</si>
  <si>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</si>
  <si>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</si>
  <si>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</si>
  <si>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</si>
  <si>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</si>
  <si>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</si>
  <si>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</si>
  <si>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</si>
  <si>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</si>
  <si>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</si>
  <si>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</si>
  <si>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</si>
  <si>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</si>
  <si>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</si>
  <si>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</si>
  <si>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</si>
  <si>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</si>
  <si>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</si>
  <si>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</si>
  <si>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</si>
  <si>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</si>
  <si>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</si>
  <si>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</si>
  <si>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</si>
  <si>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</si>
  <si>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</si>
  <si>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</si>
  <si>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</si>
  <si>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</si>
  <si>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</si>
  <si>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</si>
  <si>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</si>
  <si>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</si>
  <si>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</si>
  <si>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</si>
  <si>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</si>
  <si>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</si>
  <si>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</si>
  <si>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</si>
  <si>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</si>
  <si>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</si>
  <si>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</si>
  <si>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</si>
  <si>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</si>
  <si>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</si>
  <si>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</si>
  <si>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</si>
  <si>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</si>
  <si>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</si>
  <si>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</si>
  <si>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</si>
  <si>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</si>
  <si>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</si>
  <si>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</si>
  <si>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</si>
  <si>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</si>
  <si>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</si>
  <si>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</si>
  <si>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</si>
  <si>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</si>
  <si>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</si>
  <si>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</si>
  <si>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</si>
  <si>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</si>
  <si>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</si>
  <si>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</si>
  <si>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</si>
  <si>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</si>
  <si>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</si>
  <si>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</si>
  <si>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</si>
  <si>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</si>
  <si>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</si>
  <si>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</si>
  <si>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</si>
  <si>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</si>
  <si>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</si>
  <si>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</si>
  <si>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</si>
  <si>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</si>
  <si>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</si>
  <si>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</si>
  <si>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</si>
  <si>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</si>
  <si>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</si>
  <si>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</si>
  <si>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</si>
  <si>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</si>
  <si>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</si>
  <si>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</si>
  <si>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</si>
  <si>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</si>
  <si>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</si>
  <si>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</si>
  <si>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</si>
  <si>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</si>
  <si>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</si>
  <si>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</si>
  <si>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</si>
  <si>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</si>
  <si>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</si>
  <si>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</si>
  <si>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</si>
  <si>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</si>
  <si>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</si>
  <si>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</si>
  <si>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</si>
  <si>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</si>
  <si>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</si>
  <si>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</si>
  <si>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</si>
  <si>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</si>
  <si>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</si>
  <si>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</si>
  <si>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</si>
  <si>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</si>
  <si>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</si>
  <si>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</si>
  <si>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</si>
  <si>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</si>
  <si>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</si>
  <si>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</si>
  <si>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</si>
  <si>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</si>
  <si>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</si>
  <si>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</si>
  <si>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</si>
  <si>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</si>
  <si>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</si>
  <si>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</si>
  <si>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</si>
  <si>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</si>
  <si>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</si>
  <si>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</si>
  <si>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</si>
  <si>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</si>
  <si>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</si>
  <si>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</si>
  <si>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</si>
  <si>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</si>
  <si>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</si>
  <si>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</si>
  <si>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</si>
  <si>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</si>
  <si>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</si>
  <si>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</si>
  <si>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</si>
  <si>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</si>
  <si>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</si>
  <si>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</si>
  <si>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</si>
  <si>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</si>
  <si>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</si>
  <si>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</si>
  <si>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</si>
  <si>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</si>
  <si>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</si>
  <si>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</si>
  <si>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</si>
  <si>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</si>
  <si>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</si>
  <si>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</si>
  <si>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</si>
  <si>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</si>
  <si>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</si>
  <si>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</si>
  <si>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</si>
  <si>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</si>
  <si>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</si>
  <si>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</si>
  <si>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</si>
  <si>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</si>
  <si>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</si>
  <si>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</si>
  <si>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</si>
  <si>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</si>
  <si>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</si>
  <si>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</si>
  <si>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</si>
  <si>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</si>
  <si>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</si>
  <si>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</si>
  <si>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</si>
  <si>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</si>
  <si>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</si>
  <si>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</si>
  <si>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</si>
  <si>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</si>
  <si>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</si>
  <si>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</si>
  <si>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</si>
  <si>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</si>
  <si>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</si>
  <si>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</si>
  <si>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</si>
  <si>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</si>
  <si>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</si>
  <si>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</si>
  <si>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</si>
  <si>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</si>
  <si>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</si>
  <si>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</si>
  <si>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</si>
  <si>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</si>
  <si>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</si>
  <si>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</si>
  <si>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</si>
  <si>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</si>
  <si>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</si>
  <si>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</si>
  <si>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</si>
  <si>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</si>
  <si>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</si>
  <si>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</si>
  <si>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</si>
  <si>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</si>
  <si>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</si>
  <si>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</si>
  <si>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</si>
  <si>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</si>
  <si>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</si>
  <si>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</si>
  <si>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</si>
  <si>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</si>
  <si>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</si>
  <si>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</si>
  <si>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</si>
  <si>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</si>
  <si>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</si>
  <si>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</si>
  <si>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</si>
  <si>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</si>
  <si>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</si>
  <si>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</si>
  <si>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</si>
  <si>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</si>
  <si>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</si>
  <si>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</si>
  <si>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</si>
  <si>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</si>
  <si>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</si>
  <si>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</si>
  <si>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</si>
  <si>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</si>
  <si>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</si>
  <si>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</si>
  <si>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</si>
  <si>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</si>
  <si>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</si>
  <si>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</si>
  <si>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</si>
  <si>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</si>
  <si>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</si>
  <si>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</si>
  <si>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</si>
  <si>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</si>
  <si>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</si>
  <si>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</si>
  <si>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</si>
  <si>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</si>
  <si>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</si>
  <si>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</si>
  <si>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</si>
  <si>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</si>
  <si>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</si>
  <si>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</si>
  <si>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</si>
  <si>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</si>
  <si>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</si>
  <si>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</si>
  <si>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</si>
  <si>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</si>
  <si>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</si>
  <si>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</si>
  <si>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</si>
  <si>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</si>
  <si>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</si>
  <si>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</si>
  <si>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</si>
  <si>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</si>
  <si>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</si>
  <si>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</si>
  <si>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</si>
  <si>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</si>
  <si>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</si>
  <si>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</si>
  <si>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</si>
  <si>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</si>
  <si>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</si>
  <si>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</si>
  <si>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</si>
  <si>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</si>
  <si>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</si>
  <si>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</si>
  <si>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</si>
  <si>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</si>
  <si>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</si>
  <si>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</si>
  <si>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</si>
  <si>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</si>
  <si>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</si>
  <si>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</si>
  <si>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</si>
  <si>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</si>
  <si>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</si>
  <si>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</si>
  <si>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</si>
  <si>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</si>
  <si>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</si>
  <si>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</si>
  <si>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</si>
  <si>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</si>
  <si>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</si>
  <si>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</si>
  <si>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</si>
  <si>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</si>
  <si>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</si>
  <si>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</si>
  <si>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</si>
  <si>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</si>
  <si>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</si>
  <si>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</si>
  <si>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</si>
  <si>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</si>
  <si>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</si>
  <si>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</si>
  <si>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</si>
  <si>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</si>
  <si>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</si>
  <si>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</si>
  <si>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</si>
  <si>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</si>
  <si>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</si>
  <si>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</si>
  <si>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</si>
  <si>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</si>
  <si>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</si>
  <si>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</si>
  <si>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</si>
  <si>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</si>
  <si>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</si>
  <si>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</si>
  <si>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</si>
  <si>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</si>
  <si>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</si>
  <si>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</si>
  <si>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</si>
  <si>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</si>
  <si>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</si>
  <si>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</si>
  <si>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</si>
  <si>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</si>
  <si>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</si>
  <si>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</si>
  <si>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</si>
  <si>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</si>
  <si>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</si>
  <si>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</si>
  <si>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</si>
  <si>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</si>
  <si>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</si>
  <si>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</si>
  <si>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</si>
  <si>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</si>
  <si>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</si>
  <si>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</si>
  <si>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</si>
  <si>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</si>
  <si>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</si>
  <si>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</si>
  <si>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</si>
  <si>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</si>
  <si>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</si>
  <si>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</si>
  <si>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</si>
  <si>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</si>
  <si>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</si>
  <si>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</si>
  <si>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</si>
  <si>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</si>
  <si>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</si>
  <si>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</si>
  <si>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</si>
  <si>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</si>
  <si>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</si>
  <si>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</si>
  <si>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</si>
  <si>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</si>
  <si>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</si>
  <si>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</si>
  <si>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</si>
  <si>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</si>
  <si>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</si>
  <si>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</si>
  <si>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</si>
  <si>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</si>
  <si>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</si>
  <si>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</si>
  <si>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</si>
  <si>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</si>
  <si>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</si>
  <si>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</si>
  <si>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</si>
  <si>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</si>
  <si>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</si>
  <si>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</si>
  <si>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</si>
  <si>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</si>
  <si>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</si>
  <si>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</si>
  <si>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</si>
  <si>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</si>
  <si>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</si>
  <si>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</si>
  <si>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</si>
  <si>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</si>
  <si>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</si>
  <si>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</si>
  <si>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</si>
  <si>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</si>
  <si>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</si>
  <si>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</si>
  <si>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</si>
  <si>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</si>
  <si>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</si>
  <si>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</si>
  <si>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</si>
  <si>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</si>
  <si>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</si>
  <si>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</si>
  <si>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</si>
  <si>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</si>
  <si>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</si>
  <si>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</si>
  <si>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</si>
  <si>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</si>
  <si>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</si>
  <si>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</si>
  <si>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</si>
  <si>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</si>
  <si>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</si>
  <si>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</si>
  <si>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</si>
  <si>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</si>
  <si>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</si>
  <si>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</si>
  <si>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</si>
  <si>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</si>
  <si>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</si>
  <si>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</si>
  <si>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</si>
  <si>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</si>
  <si>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</si>
  <si>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</si>
  <si>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</si>
  <si>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</si>
  <si>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</si>
  <si>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</si>
  <si>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</si>
  <si>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</si>
  <si>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</si>
  <si>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</si>
  <si>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</si>
  <si>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</si>
  <si>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</si>
  <si>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</si>
  <si>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</si>
  <si>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</si>
  <si>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</si>
  <si>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</si>
  <si>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</si>
  <si>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</si>
  <si>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</si>
  <si>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</si>
  <si>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</si>
  <si>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</si>
  <si>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</si>
  <si>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</si>
  <si>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</si>
  <si>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</si>
  <si>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</si>
  <si>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</si>
  <si>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</si>
  <si>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</si>
  <si>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</si>
  <si>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</si>
  <si>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</si>
  <si>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</si>
  <si>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</si>
  <si>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</si>
  <si>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</si>
  <si>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</si>
  <si>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</si>
  <si>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</si>
  <si>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</si>
  <si>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</si>
  <si>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</si>
  <si>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</si>
  <si>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</si>
  <si>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</si>
  <si>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</si>
  <si>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</si>
  <si>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</si>
  <si>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</si>
  <si>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</si>
  <si>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</si>
  <si>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</si>
  <si>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</si>
  <si>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</si>
  <si>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</si>
  <si>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</si>
  <si>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</si>
  <si>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</si>
  <si>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</si>
  <si>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</si>
  <si>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</si>
  <si>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</si>
  <si>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</si>
  <si>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</si>
  <si>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</si>
  <si>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</si>
  <si>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</si>
  <si>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</si>
  <si>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</si>
  <si>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</si>
  <si>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</si>
  <si>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</si>
  <si>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</si>
  <si>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</si>
  <si>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</si>
  <si>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</si>
  <si>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</si>
  <si>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</si>
  <si>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</si>
  <si>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</si>
  <si>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</si>
  <si>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</si>
  <si>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</si>
  <si>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</si>
  <si>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</si>
  <si>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</si>
  <si>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</si>
  <si>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</si>
  <si>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</si>
  <si>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</si>
  <si>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</si>
  <si>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</si>
  <si>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</si>
  <si>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</si>
  <si>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</si>
  <si>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</si>
  <si>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</si>
  <si>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</si>
  <si>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</si>
  <si>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</si>
  <si>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</si>
  <si>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</si>
  <si>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</si>
  <si>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</si>
  <si>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</si>
  <si>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</si>
  <si>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</si>
  <si>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</si>
  <si>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</si>
  <si>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</si>
  <si>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</si>
  <si>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</si>
  <si>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</si>
  <si>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</si>
  <si>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</si>
  <si>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</si>
  <si>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</si>
  <si>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</si>
  <si>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</si>
  <si>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</si>
  <si>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</si>
  <si>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</si>
  <si>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</si>
  <si>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</si>
  <si>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</si>
  <si>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</si>
  <si>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</si>
  <si>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</si>
  <si>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</si>
  <si>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</si>
  <si>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</si>
  <si>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</si>
  <si>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</si>
  <si>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</si>
  <si>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</si>
  <si>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</si>
  <si>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</si>
  <si>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</si>
  <si>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</si>
  <si>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</si>
  <si>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</si>
  <si>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</si>
  <si>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</si>
  <si>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</si>
  <si>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</si>
  <si>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</si>
  <si>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</si>
  <si>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</si>
  <si>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</si>
  <si>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</si>
  <si>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</si>
  <si>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</si>
  <si>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</si>
  <si>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</si>
  <si>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</si>
  <si>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</si>
  <si>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</si>
  <si>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</si>
  <si>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</si>
  <si>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</si>
  <si>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</si>
  <si>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</si>
  <si>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</si>
  <si>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</si>
  <si>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</si>
  <si>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</si>
  <si>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</si>
  <si>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</si>
  <si>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</si>
  <si>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</si>
  <si>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</si>
  <si>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</si>
  <si>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</si>
  <si>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</si>
  <si>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</si>
  <si>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</si>
  <si>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</si>
  <si>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</si>
  <si>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</si>
  <si>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</si>
  <si>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</si>
  <si>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</si>
  <si>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</si>
  <si>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</si>
  <si>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</si>
  <si>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</si>
  <si>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</si>
  <si>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</si>
  <si>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</si>
  <si>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</si>
  <si>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</si>
  <si>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</si>
  <si>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</si>
  <si>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</si>
  <si>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</si>
  <si>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</si>
  <si>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</si>
  <si>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</si>
  <si>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</si>
  <si>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</si>
  <si>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</si>
  <si>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</si>
  <si>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</si>
  <si>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</si>
  <si>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</si>
  <si>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</si>
  <si>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</si>
  <si>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</si>
  <si>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</si>
  <si>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</si>
  <si>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</si>
  <si>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</si>
  <si>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</si>
  <si>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</si>
  <si>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</si>
  <si>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</si>
  <si>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</si>
  <si>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</si>
  <si>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</si>
  <si>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</si>
  <si>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</si>
  <si>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</si>
  <si>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</si>
  <si>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</si>
  <si>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</si>
  <si>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</si>
  <si>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</si>
  <si>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</si>
  <si>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</si>
  <si>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</si>
  <si>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</si>
  <si>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</si>
  <si>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</si>
  <si>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</si>
  <si>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</si>
  <si>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</si>
  <si>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</si>
  <si>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</si>
  <si>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</si>
  <si>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</si>
  <si>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</si>
  <si>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</si>
  <si>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</si>
  <si>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</si>
  <si>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</si>
  <si>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</si>
  <si>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</si>
  <si>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</si>
  <si>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</si>
  <si>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</si>
  <si>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</si>
  <si>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</si>
  <si>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</si>
  <si>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</si>
  <si>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</si>
  <si>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</si>
  <si>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</si>
  <si>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</si>
  <si>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</si>
  <si>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</si>
  <si>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</si>
  <si>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</si>
  <si>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</si>
  <si>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</si>
  <si>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</si>
  <si>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</si>
  <si>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</si>
  <si>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</si>
  <si>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</si>
  <si>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</si>
  <si>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</si>
  <si>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</si>
  <si>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</si>
  <si>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</si>
  <si>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</si>
  <si>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</si>
  <si>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</si>
  <si>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</si>
  <si>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</si>
  <si>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</si>
  <si>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</si>
  <si>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</si>
  <si>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</si>
  <si>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</si>
  <si>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</si>
  <si>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</si>
  <si>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</si>
  <si>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</si>
  <si>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</si>
  <si>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</si>
  <si>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</si>
  <si>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</si>
  <si>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</si>
  <si>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</si>
  <si>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</si>
  <si>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</si>
  <si>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</si>
  <si>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</si>
  <si>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</si>
  <si>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</si>
  <si>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</si>
  <si>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</si>
  <si>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</si>
  <si>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</si>
  <si>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</si>
  <si>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</si>
  <si>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</si>
  <si>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</si>
  <si>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</si>
  <si>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</si>
  <si>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</si>
  <si>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</si>
  <si>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</si>
  <si>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</si>
  <si>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</si>
  <si>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</si>
  <si>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</si>
  <si>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</si>
  <si>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</si>
  <si>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</si>
  <si>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</si>
  <si>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</si>
  <si>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</si>
  <si>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</si>
  <si>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</si>
  <si>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</si>
  <si>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</si>
  <si>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</si>
  <si>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</si>
  <si>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</si>
  <si>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</si>
  <si>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</si>
  <si>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</si>
  <si>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</si>
  <si>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</si>
  <si>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</si>
  <si>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</si>
  <si>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</si>
  <si>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</si>
  <si>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</si>
  <si>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</si>
  <si>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</si>
  <si>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</si>
  <si>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</si>
  <si>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</si>
  <si>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</si>
  <si>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</si>
  <si>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</si>
  <si>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</si>
  <si>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</si>
  <si>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</si>
  <si>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</si>
  <si>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</si>
  <si>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</si>
  <si>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</si>
  <si>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</si>
  <si>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</si>
  <si>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</si>
  <si>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</si>
  <si>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</si>
  <si>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</si>
  <si>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</si>
  <si>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</si>
  <si>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</si>
  <si>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</si>
  <si>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</si>
  <si>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</si>
  <si>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</si>
  <si>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</si>
  <si>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</si>
  <si>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</si>
  <si>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</si>
  <si>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</si>
  <si>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</si>
  <si>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</si>
  <si>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</si>
  <si>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</si>
  <si>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</si>
  <si>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</si>
  <si>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</si>
  <si>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</si>
  <si>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</si>
  <si>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</si>
  <si>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</si>
  <si>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</si>
  <si>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</si>
  <si>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</si>
  <si>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</si>
  <si>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</si>
  <si>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</si>
  <si>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</si>
  <si>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</si>
  <si>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</si>
  <si>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</si>
  <si>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</si>
  <si>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</si>
  <si>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</si>
  <si>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</si>
  <si>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</si>
  <si>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</si>
  <si>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</si>
  <si>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</si>
  <si>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</si>
  <si>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</si>
  <si>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</si>
  <si>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</si>
  <si>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</si>
  <si>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</si>
  <si>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</si>
  <si>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</si>
  <si>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</si>
  <si>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</si>
  <si>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</si>
  <si>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</si>
  <si>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</si>
  <si>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</si>
  <si>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</si>
  <si>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</si>
  <si>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</si>
  <si>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</si>
  <si>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</si>
  <si>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</si>
  <si>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</si>
  <si>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</si>
  <si>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</si>
  <si>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</si>
  <si>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</si>
  <si>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</si>
  <si>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</si>
  <si>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</si>
  <si>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</si>
  <si>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</si>
  <si>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</si>
  <si>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</si>
  <si>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</si>
  <si>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</si>
  <si>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</si>
  <si>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</si>
  <si>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</si>
  <si>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</si>
  <si>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</si>
  <si>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</si>
  <si>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</si>
  <si>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</si>
  <si>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</si>
  <si>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</si>
  <si>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</si>
  <si>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</si>
  <si>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</si>
  <si>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</si>
  <si>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</si>
  <si>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</si>
  <si>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</si>
  <si>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</si>
  <si>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</si>
  <si>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</si>
  <si>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</si>
  <si>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</si>
  <si>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</si>
  <si>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</si>
  <si>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</si>
  <si>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</si>
  <si>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</si>
  <si>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</si>
  <si>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</si>
  <si>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</si>
  <si>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</si>
  <si>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</si>
  <si>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</si>
  <si>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</si>
  <si>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</si>
  <si>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</si>
  <si>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</si>
  <si>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</si>
  <si>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</si>
  <si>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</si>
  <si>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</si>
  <si>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</si>
  <si>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</si>
  <si>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</si>
  <si>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</si>
  <si>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</si>
  <si>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</si>
  <si>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</si>
  <si>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</si>
  <si>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</si>
  <si>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</si>
  <si>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</si>
  <si>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</si>
  <si>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</si>
  <si>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</si>
  <si>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</si>
  <si>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</si>
  <si>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</si>
  <si>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</si>
  <si>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</si>
  <si>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</si>
  <si>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</si>
  <si>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</si>
  <si>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</si>
  <si>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</si>
  <si>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</si>
  <si>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</si>
  <si>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</si>
  <si>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</si>
  <si>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</si>
  <si>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</si>
  <si>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</si>
  <si>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</si>
  <si>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</si>
  <si>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</si>
  <si>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</si>
  <si>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</si>
  <si>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</si>
  <si>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</si>
  <si>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</si>
  <si>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</si>
  <si>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</si>
  <si>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</si>
  <si>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</si>
  <si>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</si>
  <si>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</si>
  <si>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</si>
  <si>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</si>
  <si>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</si>
  <si>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</si>
  <si>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</si>
  <si>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</si>
  <si>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</si>
  <si>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</si>
  <si>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</si>
  <si>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</si>
  <si>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</si>
  <si>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</si>
  <si>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</si>
  <si>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</si>
  <si>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</si>
  <si>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</si>
  <si>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</si>
  <si>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</si>
  <si>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</si>
  <si>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</si>
  <si>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</si>
  <si>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</si>
  <si>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</si>
  <si>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</si>
  <si>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</si>
  <si>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</si>
  <si>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</si>
  <si>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</si>
  <si>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</si>
  <si>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</si>
  <si>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</si>
  <si>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</si>
  <si>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</si>
  <si>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</si>
  <si>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</si>
  <si>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</si>
  <si>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</si>
  <si>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</si>
  <si>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</si>
  <si>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</si>
  <si>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</si>
  <si>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</si>
  <si>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</si>
  <si>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</si>
  <si>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</si>
  <si>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</si>
  <si>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</si>
  <si>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</si>
  <si>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</si>
  <si>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</si>
  <si>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</si>
  <si>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</si>
  <si>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</si>
  <si>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</si>
  <si>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</si>
  <si>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</si>
  <si>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</si>
  <si>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</si>
  <si>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</si>
  <si>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</si>
  <si>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</si>
  <si>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</si>
  <si>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</si>
  <si>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</si>
  <si>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</si>
  <si>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</si>
  <si>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</si>
  <si>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</si>
  <si>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</si>
  <si>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</si>
  <si>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</si>
  <si>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</si>
  <si>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</si>
  <si>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</si>
  <si>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</si>
  <si>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</si>
  <si>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</si>
  <si>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</si>
  <si>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</si>
  <si>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</si>
  <si>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</si>
  <si>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</si>
  <si>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</si>
  <si>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</si>
  <si>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</si>
  <si>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</si>
  <si>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</si>
  <si>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</si>
  <si>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</si>
  <si>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</si>
  <si>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</si>
  <si>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</si>
  <si>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</si>
  <si>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</si>
  <si>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</si>
  <si>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</si>
  <si>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</si>
  <si>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</si>
  <si>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</si>
  <si>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</si>
  <si>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</si>
  <si>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</si>
  <si>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</si>
  <si>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</si>
  <si>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</si>
  <si>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</si>
  <si>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</si>
  <si>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</si>
  <si>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</si>
  <si>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</si>
  <si>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</si>
  <si>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</si>
  <si>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</si>
  <si>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</si>
  <si>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</si>
  <si>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</si>
  <si>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</si>
  <si>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</si>
  <si>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</si>
  <si>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</si>
  <si>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</si>
  <si>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</si>
  <si>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</si>
  <si>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</si>
  <si>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</si>
  <si>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</si>
  <si>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</si>
  <si>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</si>
  <si>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</si>
  <si>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</si>
  <si>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</si>
  <si>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</si>
  <si>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</si>
  <si>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</si>
  <si>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</si>
  <si>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</si>
  <si>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</si>
  <si>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</si>
  <si>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</si>
  <si>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</si>
  <si>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</si>
  <si>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</si>
  <si>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</si>
  <si>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</si>
  <si>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</si>
  <si>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</si>
  <si>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</si>
  <si>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</si>
  <si>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</si>
  <si>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</si>
  <si>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</si>
  <si>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</si>
  <si>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</si>
  <si>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</si>
  <si>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</si>
  <si>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</si>
  <si>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</si>
  <si>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</si>
  <si>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</si>
  <si>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</si>
  <si>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</si>
  <si>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</si>
  <si>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</si>
  <si>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</si>
  <si>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</si>
  <si>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</si>
  <si>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</si>
  <si>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</si>
  <si>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</si>
  <si>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</si>
  <si>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</si>
  <si>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</si>
  <si>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</si>
  <si>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</si>
  <si>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</si>
  <si>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</si>
  <si>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</si>
  <si>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</si>
  <si>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</si>
  <si>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</si>
  <si>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</si>
  <si>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</si>
  <si>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</si>
  <si>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</si>
  <si>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</si>
  <si>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</si>
  <si>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</si>
  <si>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</si>
  <si>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</si>
  <si>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</si>
  <si>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</si>
  <si>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</si>
  <si>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</si>
  <si>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</si>
  <si>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</si>
  <si>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</si>
  <si>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</si>
  <si>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</si>
  <si>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</si>
  <si>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</si>
  <si>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</si>
  <si>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</si>
  <si>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</si>
  <si>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</si>
  <si>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</si>
  <si>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</si>
  <si>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</si>
  <si>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</si>
  <si>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</si>
  <si>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</si>
  <si>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</si>
  <si>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</si>
  <si>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</si>
  <si>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</si>
  <si>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</si>
  <si>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</si>
  <si>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</si>
  <si>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</si>
  <si>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</si>
  <si>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</si>
  <si>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</si>
  <si>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</si>
  <si>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</si>
  <si>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</si>
  <si>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</si>
  <si>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</si>
  <si>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</si>
  <si>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</si>
  <si>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</si>
  <si>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</si>
  <si>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</si>
  <si>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</si>
  <si>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</si>
  <si>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</si>
  <si>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</si>
  <si>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</si>
  <si>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</si>
  <si>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</si>
  <si>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</si>
  <si>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</si>
  <si>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</si>
  <si>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</si>
  <si>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</si>
  <si>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</si>
  <si>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</si>
  <si>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</si>
  <si>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</si>
  <si>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</si>
  <si>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</si>
  <si>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</si>
  <si>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</si>
  <si>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</si>
  <si>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</si>
  <si>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</si>
  <si>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</si>
  <si>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</si>
  <si>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</si>
  <si>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</si>
  <si>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</si>
  <si>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</si>
  <si>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</si>
  <si>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</si>
  <si>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</si>
  <si>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</si>
  <si>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</si>
  <si>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</si>
  <si>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</si>
  <si>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</si>
  <si>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</si>
  <si>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</si>
  <si>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</si>
  <si>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</si>
  <si>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</si>
  <si>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</si>
  <si>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</si>
  <si>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</si>
  <si>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</si>
  <si>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</si>
  <si>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</si>
  <si>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</si>
  <si>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</si>
  <si>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</si>
  <si>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</si>
  <si>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</si>
  <si>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</si>
  <si>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</si>
  <si>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</si>
  <si>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</si>
  <si>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</si>
  <si>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</si>
  <si>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</si>
  <si>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</si>
  <si>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</si>
  <si>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</si>
  <si>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</si>
  <si>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</si>
  <si>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</si>
  <si>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</si>
  <si>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</si>
  <si>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</si>
  <si>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</si>
  <si>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</si>
  <si>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</si>
  <si>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</si>
  <si>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</si>
  <si>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</si>
  <si>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</si>
  <si>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</si>
  <si>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</si>
  <si>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</si>
  <si>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</si>
  <si>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</si>
  <si>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</si>
  <si>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</si>
  <si>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</si>
  <si>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</si>
  <si>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</si>
  <si>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</si>
  <si>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</si>
  <si>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</si>
  <si>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</si>
  <si>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</si>
  <si>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</si>
  <si>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</si>
  <si>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</si>
  <si>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</si>
  <si>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</si>
  <si>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</si>
  <si>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</si>
  <si>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</si>
  <si>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</si>
  <si>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</si>
  <si>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</si>
  <si>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</si>
  <si>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</si>
  <si>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</si>
  <si>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</si>
  <si>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</si>
  <si>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</si>
  <si>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</si>
  <si>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</si>
  <si>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</si>
  <si>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</si>
  <si>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</si>
  <si>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</si>
  <si>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</si>
  <si>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</si>
  <si>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</si>
  <si>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</si>
  <si>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</si>
  <si>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</si>
  <si>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</si>
  <si>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</si>
  <si>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</si>
  <si>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</si>
  <si>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</si>
  <si>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</si>
  <si>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</si>
  <si>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</si>
  <si>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</si>
  <si>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</si>
  <si>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</si>
  <si>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</si>
  <si>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</si>
  <si>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</si>
  <si>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</si>
  <si>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</si>
  <si>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</si>
  <si>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</si>
  <si>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</si>
  <si>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</si>
  <si>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</si>
  <si>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</si>
  <si>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</si>
  <si>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</si>
  <si>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</si>
  <si>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</si>
  <si>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</si>
  <si>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</si>
  <si>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</si>
  <si>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</si>
  <si>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</si>
  <si>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</si>
  <si>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</si>
  <si>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</si>
  <si>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</si>
  <si>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</si>
  <si>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</si>
  <si>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</si>
  <si>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</si>
  <si>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</si>
  <si>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</si>
  <si>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</si>
  <si>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</si>
  <si>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</si>
  <si>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</si>
  <si>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</si>
  <si>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</si>
  <si>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</si>
  <si>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</si>
  <si>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</si>
  <si>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</si>
  <si>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</si>
  <si>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</si>
  <si>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</si>
  <si>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</si>
  <si>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</si>
  <si>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</si>
  <si>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</si>
  <si>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</si>
  <si>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</si>
  <si>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</si>
  <si>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</si>
  <si>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</si>
  <si>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</si>
  <si>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</si>
  <si>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</si>
  <si>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</si>
  <si>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</si>
  <si>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</si>
  <si>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</si>
  <si>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</si>
  <si>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</si>
  <si>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</si>
  <si>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</si>
  <si>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</si>
  <si>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</si>
  <si>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</si>
  <si>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</si>
  <si>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</si>
  <si>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</si>
  <si>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</si>
  <si>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</si>
  <si>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</si>
  <si>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</si>
  <si>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</si>
  <si>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</si>
  <si>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</si>
  <si>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</si>
  <si>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</si>
  <si>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</si>
  <si>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</si>
  <si>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</si>
  <si>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</si>
  <si>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</si>
  <si>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</si>
  <si>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</si>
  <si>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</si>
  <si>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</si>
  <si>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</si>
  <si>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</si>
  <si>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</si>
  <si>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</si>
  <si>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</si>
  <si>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</si>
  <si>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</si>
  <si>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</si>
  <si>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</si>
  <si>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</si>
  <si>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</si>
  <si>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</si>
  <si>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</si>
  <si>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</si>
  <si>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</si>
  <si>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</si>
  <si>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</si>
  <si>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</si>
  <si>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</si>
  <si>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</si>
  <si>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</si>
  <si>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</si>
  <si>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</si>
  <si>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</si>
  <si>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</si>
  <si>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</si>
  <si>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</si>
  <si>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</si>
  <si>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</si>
  <si>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</si>
  <si>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</si>
  <si>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</si>
  <si>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</si>
  <si>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</si>
  <si>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</si>
  <si>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</si>
  <si>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</si>
  <si>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</si>
  <si>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</si>
  <si>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</si>
  <si>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</si>
  <si>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</si>
  <si>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</si>
  <si>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</si>
  <si>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</si>
  <si>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</si>
  <si>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</si>
  <si>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</si>
  <si>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</si>
  <si>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</si>
  <si>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</si>
  <si>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</si>
  <si>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</si>
  <si>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</si>
  <si>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</si>
  <si>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</si>
  <si>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</si>
  <si>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</si>
  <si>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</si>
  <si>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</si>
  <si>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</si>
  <si>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</si>
  <si>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</si>
  <si>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</si>
  <si>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</si>
  <si>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</si>
  <si>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</si>
  <si>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</si>
  <si>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</si>
  <si>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</si>
  <si>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</si>
  <si>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</si>
  <si>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</si>
  <si>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</si>
  <si>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</si>
  <si>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</si>
  <si>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</si>
  <si>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</si>
  <si>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</si>
  <si>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</si>
  <si>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</si>
  <si>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</si>
  <si>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</si>
  <si>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</si>
  <si>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</si>
  <si>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</si>
  <si>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</si>
  <si>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</si>
  <si>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</si>
  <si>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</si>
  <si>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</si>
  <si>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</si>
  <si>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</si>
  <si>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</si>
  <si>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</si>
  <si>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</si>
  <si>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</si>
  <si>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</si>
  <si>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</si>
  <si>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</si>
  <si>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</si>
  <si>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</si>
  <si>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</si>
  <si>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</si>
  <si>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</si>
  <si>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</si>
  <si>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</si>
  <si>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</si>
  <si>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</si>
  <si>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</si>
  <si>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</si>
  <si>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</si>
  <si>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</si>
  <si>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</si>
  <si>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</si>
  <si>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</si>
  <si>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</si>
  <si>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</si>
  <si>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</si>
  <si>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</si>
  <si>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</si>
  <si>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</si>
  <si>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</si>
  <si>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</si>
  <si>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</si>
  <si>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</si>
  <si>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</si>
  <si>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</si>
  <si>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</si>
  <si>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</si>
  <si>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</si>
  <si>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</si>
  <si>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</si>
  <si>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</si>
  <si>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</si>
  <si>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</si>
  <si>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</si>
  <si>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</si>
  <si>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</si>
  <si>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</si>
  <si>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</si>
  <si>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</si>
  <si>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</si>
  <si>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</si>
  <si>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</si>
  <si>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</si>
  <si>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</si>
  <si>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</si>
  <si>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</si>
  <si>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</si>
  <si>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</si>
  <si>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</si>
  <si>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</si>
  <si>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</si>
  <si>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</si>
  <si>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</si>
  <si>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</si>
  <si>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</si>
  <si>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</si>
  <si>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</si>
  <si>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</si>
  <si>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</si>
  <si>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</si>
  <si>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</si>
  <si>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</si>
  <si>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</si>
  <si>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</si>
  <si>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</si>
  <si>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</si>
  <si>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</si>
  <si>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</si>
  <si>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</si>
  <si>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</si>
  <si>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</si>
  <si>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</si>
  <si>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</si>
  <si>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</si>
  <si>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</si>
  <si>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</si>
  <si>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</si>
  <si>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</si>
  <si>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</si>
  <si>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</si>
  <si>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</si>
  <si>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</si>
  <si>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</si>
  <si>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</si>
  <si>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</si>
  <si>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</si>
  <si>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</si>
  <si>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</si>
  <si>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</si>
  <si>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</si>
  <si>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</si>
  <si>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</si>
  <si>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</si>
  <si>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</si>
  <si>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</si>
  <si>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</si>
  <si>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</si>
  <si>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</si>
  <si>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</si>
  <si>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</si>
  <si>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</si>
  <si>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</si>
  <si>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</si>
  <si>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</si>
  <si>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</si>
  <si>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</si>
  <si>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</si>
  <si>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</si>
  <si>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</si>
  <si>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</si>
  <si>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</si>
  <si>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</si>
  <si>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</si>
  <si>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</si>
  <si>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</si>
  <si>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</si>
  <si>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</si>
  <si>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</si>
  <si>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</si>
  <si>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</si>
  <si>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</si>
  <si>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</si>
  <si>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</si>
  <si>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</si>
  <si>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</si>
  <si>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</si>
  <si>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</si>
  <si>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</si>
  <si>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</si>
  <si>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</si>
  <si>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</si>
  <si>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</si>
  <si>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</si>
  <si>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</si>
  <si>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</si>
  <si>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</si>
  <si>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</si>
  <si>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</si>
  <si>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</si>
  <si>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</si>
  <si>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</si>
  <si>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</si>
  <si>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</si>
  <si>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</si>
  <si>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</si>
  <si>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</si>
  <si>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</si>
  <si>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</si>
  <si>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</si>
  <si>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</si>
  <si>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</si>
  <si>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</si>
  <si>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</si>
  <si>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</si>
  <si>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</si>
  <si>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</si>
  <si>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</si>
  <si>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</si>
  <si>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</si>
  <si>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</si>
  <si>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</si>
  <si>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</si>
  <si>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</si>
  <si>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</si>
  <si>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</si>
  <si>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</si>
  <si>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</si>
  <si>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</si>
  <si>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</si>
  <si>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</si>
  <si>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</si>
  <si>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</si>
  <si>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</si>
  <si>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</si>
  <si>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</si>
  <si>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</si>
  <si>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</si>
  <si>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</si>
  <si>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</si>
  <si>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</si>
  <si>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</si>
  <si>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</si>
  <si>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</si>
  <si>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</si>
  <si>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</si>
  <si>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</si>
  <si>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</si>
  <si>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</si>
  <si>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</si>
  <si>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</si>
  <si>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</si>
  <si>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</si>
  <si>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</si>
  <si>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</si>
  <si>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</si>
  <si>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</si>
  <si>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</si>
  <si>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</si>
  <si>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</si>
  <si>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</si>
  <si>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</si>
  <si>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</si>
  <si>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</si>
  <si>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</si>
  <si>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</si>
  <si>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</si>
  <si>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</si>
  <si>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</si>
  <si>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</si>
  <si>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</si>
  <si>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</si>
  <si>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</si>
  <si>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</si>
  <si>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</si>
  <si>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</si>
  <si>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</si>
  <si>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</si>
  <si>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</si>
  <si>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</si>
  <si>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</si>
  <si>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</si>
  <si>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</si>
  <si>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</si>
  <si>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</si>
  <si>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</si>
  <si>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</si>
  <si>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</si>
  <si>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</si>
  <si>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</si>
  <si>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</si>
  <si>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</si>
  <si>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</si>
  <si>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</si>
  <si>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</si>
  <si>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</si>
  <si>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</si>
  <si>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</si>
  <si>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</si>
  <si>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</si>
  <si>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</si>
  <si>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</si>
  <si>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</si>
  <si>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</si>
  <si>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</si>
  <si>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</si>
  <si>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</si>
  <si>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</si>
  <si>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</si>
  <si>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</si>
  <si>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</si>
  <si>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</si>
  <si>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</si>
  <si>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</si>
  <si>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</si>
  <si>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</si>
  <si>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</si>
  <si>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</si>
  <si>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</si>
  <si>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</si>
  <si>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</si>
  <si>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</si>
  <si>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</si>
  <si>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</si>
  <si>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</si>
  <si>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</si>
  <si>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</si>
  <si>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</si>
  <si>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</si>
  <si>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</si>
  <si>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</si>
  <si>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</si>
  <si>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</si>
  <si>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</si>
  <si>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</si>
  <si>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</si>
  <si>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</si>
  <si>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</si>
  <si>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</si>
  <si>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</si>
  <si>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</si>
  <si>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</si>
  <si>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</si>
  <si>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</si>
  <si>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</si>
  <si>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</si>
  <si>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</si>
  <si>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</si>
  <si>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</si>
  <si>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</si>
  <si>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</si>
  <si>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</si>
  <si>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</si>
  <si>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</si>
  <si>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</si>
  <si>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</si>
  <si>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</si>
  <si>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</si>
  <si>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</si>
  <si>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</si>
  <si>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</si>
  <si>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</si>
  <si>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</si>
  <si>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</si>
  <si>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</si>
  <si>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</si>
  <si>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</si>
  <si>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</si>
  <si>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</si>
  <si>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</si>
  <si>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</si>
  <si>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</si>
  <si>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</si>
  <si>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</si>
  <si>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</si>
  <si>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</si>
  <si>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</si>
  <si>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</si>
  <si>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</si>
  <si>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</si>
  <si>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</si>
  <si>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</si>
  <si>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</si>
  <si>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</si>
  <si>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</si>
  <si>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</si>
  <si>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</si>
  <si>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</si>
  <si>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</si>
  <si>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</si>
  <si>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</si>
  <si>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</si>
  <si>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</si>
  <si>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</si>
  <si>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</si>
  <si>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</si>
  <si>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</si>
  <si>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</si>
  <si>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</si>
  <si>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</si>
  <si>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</si>
  <si>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</si>
  <si>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</si>
  <si>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</si>
  <si>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</si>
  <si>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</si>
  <si>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</si>
  <si>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</si>
  <si>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</si>
  <si>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</si>
  <si>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</si>
  <si>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</si>
  <si>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</si>
  <si>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</si>
  <si>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</si>
  <si>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</si>
  <si>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</si>
  <si>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</si>
  <si>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</si>
  <si>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</si>
  <si>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</si>
  <si>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</si>
  <si>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</si>
  <si>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</si>
  <si>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</si>
  <si>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</si>
  <si>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</si>
  <si>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</si>
  <si>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</si>
  <si>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</si>
  <si>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</si>
  <si>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</si>
  <si>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</si>
  <si>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</si>
  <si>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</si>
  <si>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</si>
  <si>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</si>
  <si>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</si>
  <si>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</si>
  <si>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</si>
  <si>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</si>
  <si>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</si>
  <si>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</si>
  <si>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</si>
  <si>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</si>
  <si>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</si>
  <si>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</si>
  <si>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</si>
  <si>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</si>
  <si>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</si>
  <si>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</si>
  <si>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</si>
  <si>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</si>
  <si>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</si>
  <si>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</si>
  <si>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</si>
  <si>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</si>
  <si>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</si>
  <si>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</si>
  <si>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</si>
  <si>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</si>
  <si>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</si>
  <si>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</si>
  <si>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</si>
  <si>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</si>
  <si>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</si>
  <si>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</si>
  <si>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</si>
  <si>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</si>
  <si>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</si>
  <si>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</si>
  <si>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</si>
  <si>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</si>
  <si>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</si>
  <si>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</si>
  <si>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</si>
  <si>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</si>
  <si>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</si>
  <si>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</si>
  <si>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</si>
  <si>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</si>
  <si>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</si>
  <si>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</si>
  <si>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</si>
  <si>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</si>
  <si>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</si>
  <si>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</si>
  <si>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</si>
  <si>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</si>
  <si>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</si>
  <si>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</si>
  <si>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</si>
  <si>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</si>
  <si>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</si>
  <si>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</si>
  <si>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</si>
  <si>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</si>
  <si>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</si>
  <si>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</si>
  <si>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</si>
  <si>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</si>
  <si>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</si>
  <si>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</si>
  <si>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</si>
  <si>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</si>
  <si>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</si>
  <si>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</si>
  <si>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</si>
  <si>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</si>
  <si>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</si>
  <si>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</si>
  <si>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</si>
  <si>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</si>
  <si>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</si>
  <si>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</si>
  <si>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</si>
  <si>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</si>
  <si>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</si>
  <si>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</si>
  <si>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</si>
  <si>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</si>
  <si>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</si>
  <si>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</si>
  <si>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</si>
  <si>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</si>
  <si>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</si>
  <si>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</si>
  <si>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</si>
  <si>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</si>
  <si>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</si>
  <si>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</si>
  <si>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</si>
  <si>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</si>
  <si>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</si>
  <si>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</si>
  <si>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</si>
  <si>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</si>
  <si>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</si>
  <si>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</si>
  <si>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</si>
  <si>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</si>
  <si>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</si>
  <si>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</si>
  <si>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</si>
  <si>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</si>
  <si>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</si>
  <si>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</si>
  <si>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</si>
  <si>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</si>
  <si>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</si>
  <si>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</si>
  <si>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</si>
  <si>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</si>
  <si>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</si>
  <si>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</si>
  <si>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</si>
  <si>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</si>
  <si>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</si>
  <si>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</si>
  <si>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</si>
  <si>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</si>
  <si>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</si>
  <si>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</si>
  <si>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</si>
  <si>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</si>
  <si>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</si>
  <si>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</si>
  <si>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</si>
  <si>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</si>
  <si>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</si>
  <si>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</si>
  <si>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</si>
  <si>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</si>
  <si>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</si>
  <si>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</si>
  <si>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</si>
  <si>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</si>
  <si>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</si>
  <si>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</si>
  <si>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</si>
  <si>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</si>
  <si>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</si>
  <si>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</si>
  <si>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</si>
  <si>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</si>
  <si>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</si>
  <si>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</si>
  <si>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</si>
  <si>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</si>
  <si>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</si>
  <si>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</si>
  <si>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</si>
  <si>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</si>
  <si>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</si>
  <si>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</si>
  <si>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</si>
  <si>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</si>
  <si>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</si>
  <si>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</si>
  <si>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</si>
  <si>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</si>
  <si>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</si>
  <si>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</si>
  <si>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</si>
  <si>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</si>
  <si>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</si>
  <si>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</si>
  <si>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</si>
  <si>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</si>
  <si>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</si>
  <si>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</si>
  <si>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</si>
  <si>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</si>
  <si>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</si>
  <si>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</si>
  <si>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</si>
  <si>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</si>
  <si>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</si>
  <si>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</si>
  <si>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</si>
  <si>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</si>
  <si>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</si>
  <si>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</si>
  <si>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</si>
  <si>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</si>
  <si>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</si>
  <si>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</si>
  <si>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</si>
  <si>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</si>
  <si>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</si>
  <si>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</si>
  <si>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</si>
  <si>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</si>
  <si>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</si>
  <si>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</si>
  <si>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</si>
  <si>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</si>
  <si>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</si>
  <si>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</si>
  <si>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</si>
  <si>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</si>
  <si>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</si>
  <si>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</si>
  <si>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</si>
  <si>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</si>
  <si>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</si>
  <si>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</si>
  <si>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</si>
  <si>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</si>
  <si>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</si>
  <si>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</si>
  <si>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</si>
  <si>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</si>
  <si>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</si>
  <si>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</si>
  <si>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</si>
  <si>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</si>
  <si>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</si>
  <si>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</si>
  <si>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</si>
  <si>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</si>
  <si>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</si>
  <si>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</si>
  <si>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</si>
  <si>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</si>
  <si>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</si>
  <si>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</si>
  <si>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</si>
  <si>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</si>
  <si>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</si>
  <si>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</si>
  <si>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</si>
  <si>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</si>
  <si>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</si>
  <si>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</si>
  <si>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</si>
  <si>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</si>
  <si>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</si>
  <si>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</si>
  <si>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</si>
  <si>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</si>
  <si>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</si>
  <si>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</si>
  <si>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</si>
  <si>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</si>
  <si>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</si>
  <si>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</si>
  <si>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</si>
  <si>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</si>
  <si>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</si>
  <si>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</si>
  <si>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</si>
  <si>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</si>
  <si>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</si>
  <si>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</si>
  <si>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</si>
  <si>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</si>
  <si>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</si>
  <si>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</si>
  <si>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</si>
  <si>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</si>
  <si>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</si>
  <si>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</si>
  <si>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</si>
  <si>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</si>
  <si>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</si>
  <si>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</si>
  <si>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</si>
  <si>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</si>
  <si>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</si>
  <si>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</si>
  <si>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</si>
  <si>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</si>
  <si>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</si>
  <si>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</si>
  <si>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</si>
  <si>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</si>
  <si>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</si>
  <si>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</si>
  <si>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</si>
  <si>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</si>
  <si>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</si>
  <si>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</si>
  <si>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</si>
  <si>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</si>
  <si>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</si>
  <si>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</si>
  <si>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</si>
  <si>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</si>
  <si>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</si>
  <si>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</si>
  <si>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</si>
  <si>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</si>
  <si>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</si>
  <si>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</si>
  <si>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</si>
  <si>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</si>
  <si>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</si>
  <si>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</si>
  <si>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</si>
  <si>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</si>
  <si>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</si>
  <si>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</si>
  <si>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</si>
  <si>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</si>
  <si>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</si>
  <si>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</si>
  <si>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</si>
  <si>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</si>
  <si>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</si>
  <si>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</si>
  <si>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</si>
  <si>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</si>
  <si>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</si>
  <si>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</si>
  <si>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</si>
  <si>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</si>
  <si>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</si>
  <si>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</si>
  <si>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</si>
  <si>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</si>
  <si>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</si>
  <si>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</si>
  <si>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</si>
  <si>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</si>
  <si>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</si>
  <si>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</si>
  <si>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</si>
  <si>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</si>
  <si>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</si>
  <si>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</si>
  <si>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</si>
  <si>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</si>
  <si>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</si>
  <si>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</si>
  <si>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</si>
  <si>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</si>
  <si>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</si>
  <si>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</si>
  <si>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</si>
  <si>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</si>
  <si>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</si>
  <si>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</si>
  <si>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</si>
  <si>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</si>
  <si>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</si>
  <si>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</si>
  <si>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</si>
  <si>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</si>
  <si>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</si>
  <si>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</si>
  <si>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</si>
  <si>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</si>
  <si>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</si>
  <si>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</si>
  <si>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</si>
  <si>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</si>
  <si>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</si>
  <si>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</si>
  <si>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</si>
  <si>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</si>
  <si>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</si>
  <si>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</si>
  <si>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</si>
  <si>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</si>
  <si>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</si>
  <si>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</si>
  <si>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</si>
  <si>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</si>
  <si>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</si>
  <si>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</si>
  <si>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</si>
  <si>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</si>
  <si>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</si>
  <si>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</si>
  <si>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</si>
  <si>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</si>
  <si>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</si>
  <si>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</si>
  <si>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</si>
  <si>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</si>
  <si>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</si>
  <si>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</si>
  <si>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</si>
  <si>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</si>
  <si>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</si>
  <si>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</si>
  <si>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</si>
  <si>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</si>
  <si>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</si>
  <si>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</si>
  <si>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</si>
  <si>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</si>
  <si>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</si>
  <si>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</si>
  <si>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</si>
  <si>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</si>
  <si>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</si>
  <si>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</si>
  <si>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</si>
  <si>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</si>
  <si>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</si>
  <si>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</si>
  <si>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</si>
  <si>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</si>
  <si>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</si>
  <si>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</si>
  <si>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</si>
  <si>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</si>
  <si>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</si>
  <si>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</si>
  <si>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</si>
  <si>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</si>
  <si>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</si>
  <si>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</si>
  <si>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</si>
  <si>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</si>
  <si>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</si>
  <si>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</si>
  <si>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</si>
  <si>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</si>
  <si>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</si>
  <si>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</si>
  <si>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</si>
  <si>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</si>
  <si>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</si>
  <si>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</si>
  <si>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</si>
  <si>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</si>
  <si>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</si>
  <si>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</si>
  <si>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</si>
  <si>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</si>
  <si>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</si>
  <si>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</si>
  <si>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</si>
  <si>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</si>
  <si>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</si>
  <si>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</si>
  <si>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</si>
  <si>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</si>
  <si>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</si>
  <si>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</si>
  <si>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</si>
  <si>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</si>
  <si>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</si>
  <si>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</si>
  <si>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</si>
  <si>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</si>
  <si>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</si>
  <si>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</si>
  <si>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</si>
  <si>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</si>
  <si>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</si>
  <si>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</si>
  <si>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</si>
  <si>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</si>
  <si>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</si>
  <si>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</si>
  <si>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</si>
  <si>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</si>
  <si>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</si>
  <si>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</si>
  <si>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</si>
  <si>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</si>
  <si>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</si>
  <si>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</si>
  <si>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</si>
  <si>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</si>
  <si>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</si>
  <si>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</si>
  <si>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</si>
  <si>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</si>
  <si>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</si>
  <si>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</si>
  <si>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</si>
  <si>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</si>
  <si>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</si>
  <si>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</si>
  <si>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</si>
  <si>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</si>
  <si>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</si>
  <si>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</si>
  <si>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</si>
  <si>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</si>
  <si>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</si>
  <si>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</si>
  <si>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</si>
  <si>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</si>
  <si>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</si>
  <si>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</si>
  <si>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</si>
  <si>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</si>
  <si>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</si>
  <si>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</si>
  <si>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</si>
  <si>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</si>
  <si>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</si>
  <si>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</si>
  <si>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</si>
  <si>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</si>
  <si>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</si>
  <si>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</si>
  <si>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</si>
  <si>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</si>
  <si>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</si>
  <si>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</si>
  <si>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</si>
  <si>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</si>
  <si>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</si>
  <si>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</si>
  <si>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</si>
  <si>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</si>
  <si>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</si>
  <si>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</si>
  <si>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</si>
  <si>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</si>
  <si>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</si>
  <si>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</si>
  <si>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</si>
  <si>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</si>
  <si>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</si>
  <si>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</si>
  <si>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</si>
  <si>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</si>
  <si>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</si>
  <si>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</si>
  <si>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</si>
  <si>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</si>
  <si>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</si>
  <si>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</si>
  <si>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</si>
  <si>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</si>
  <si>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</si>
  <si>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</si>
  <si>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</si>
  <si>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</si>
  <si>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</si>
  <si>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</si>
  <si>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</si>
  <si>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</si>
  <si>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</si>
  <si>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</si>
  <si>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</si>
  <si>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</si>
  <si>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</si>
  <si>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</si>
  <si>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</si>
  <si>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</si>
  <si>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</si>
  <si>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</si>
  <si>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</si>
  <si>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</si>
  <si>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</si>
  <si>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</si>
  <si>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</si>
  <si>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</si>
  <si>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</si>
  <si>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</si>
  <si>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</si>
  <si>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</si>
  <si>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</si>
  <si>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</si>
  <si>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</si>
  <si>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</si>
  <si>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</si>
  <si>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</si>
  <si>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</si>
  <si>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</si>
  <si>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</si>
  <si>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</si>
  <si>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</si>
  <si>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</si>
  <si>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</si>
  <si>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</si>
  <si>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</si>
  <si>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</si>
  <si>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</si>
  <si>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</si>
  <si>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</si>
  <si>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</si>
  <si>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</si>
  <si>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</si>
  <si>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</si>
  <si>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</si>
  <si>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</si>
  <si>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</si>
  <si>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</si>
  <si>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</si>
  <si>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</si>
  <si>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</si>
  <si>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</si>
  <si>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</si>
  <si>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</si>
  <si>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</si>
  <si>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</si>
  <si>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</si>
  <si>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</si>
  <si>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</si>
  <si>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</si>
  <si>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</si>
  <si>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</si>
  <si>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</si>
  <si>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</si>
  <si>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</si>
  <si>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</si>
  <si>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</si>
  <si>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</si>
  <si>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</si>
  <si>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</si>
  <si>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</si>
  <si>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</si>
  <si>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</si>
  <si>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</si>
  <si>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</si>
  <si>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</si>
  <si>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</si>
  <si>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</si>
  <si>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</si>
  <si>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</si>
  <si>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</si>
  <si>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</si>
  <si>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</si>
  <si>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</si>
  <si>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</si>
  <si>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</si>
  <si>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</si>
  <si>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</si>
  <si>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</si>
  <si>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</si>
  <si>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</si>
  <si>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</si>
  <si>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</si>
  <si>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</si>
  <si>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</si>
  <si>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</si>
  <si>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</si>
  <si>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</si>
  <si>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</si>
  <si>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</si>
  <si>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</si>
  <si>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</si>
  <si>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</si>
  <si>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</si>
  <si>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</si>
  <si>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</si>
  <si>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</si>
  <si>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</si>
  <si>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</si>
  <si>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</si>
  <si>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</si>
  <si>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</si>
  <si>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</si>
  <si>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</si>
  <si>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</si>
  <si>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</si>
  <si>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</si>
  <si>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</si>
  <si>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</si>
  <si>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</si>
  <si>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</si>
  <si>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</si>
  <si>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</si>
  <si>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</si>
  <si>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</si>
  <si>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</si>
  <si>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</si>
  <si>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</si>
  <si>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</si>
  <si>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</si>
  <si>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</si>
  <si>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</si>
  <si>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</si>
  <si>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</si>
  <si>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</si>
  <si>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</si>
  <si>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</si>
  <si>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</si>
  <si>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</si>
  <si>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</si>
  <si>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</si>
  <si>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</si>
  <si>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</si>
  <si>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</si>
  <si>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</si>
  <si>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</si>
  <si>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</si>
  <si>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</si>
  <si>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</si>
  <si>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</si>
  <si>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</si>
  <si>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</si>
  <si>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</si>
  <si>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</si>
  <si>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</si>
  <si>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</si>
  <si>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</si>
  <si>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</si>
  <si>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</si>
  <si>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</si>
  <si>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</si>
  <si>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</si>
  <si>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</si>
  <si>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</si>
  <si>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</si>
  <si>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</si>
  <si>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</si>
  <si>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</si>
  <si>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</si>
  <si>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</si>
  <si>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</si>
  <si>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</si>
  <si>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</si>
  <si>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</si>
  <si>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</si>
  <si>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</si>
  <si>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</si>
  <si>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</si>
  <si>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</si>
  <si>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</si>
  <si>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</si>
  <si>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</si>
  <si>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</si>
  <si>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</si>
  <si>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</si>
  <si>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</si>
  <si>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</si>
  <si>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</si>
  <si>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</si>
  <si>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</si>
  <si>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</si>
  <si>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</si>
  <si>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</si>
  <si>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</si>
  <si>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</si>
  <si>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</si>
  <si>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</si>
  <si>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</si>
  <si>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</si>
  <si>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</si>
  <si>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</si>
  <si>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</si>
  <si>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</si>
  <si>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</si>
  <si>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</si>
  <si>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</si>
  <si>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</si>
  <si>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</si>
  <si>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</si>
  <si>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</si>
  <si>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</si>
  <si>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</si>
  <si>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</si>
  <si>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</si>
  <si>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</si>
  <si>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</si>
  <si>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</si>
  <si>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</si>
  <si>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</si>
  <si>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</si>
  <si>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</si>
  <si>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</si>
  <si>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</si>
  <si>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</si>
  <si>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</si>
  <si>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</si>
  <si>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</si>
  <si>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</si>
  <si>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</si>
  <si>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</si>
  <si>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</si>
  <si>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</si>
  <si>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</si>
  <si>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</si>
  <si>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</si>
  <si>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</si>
  <si>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</si>
  <si>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</si>
  <si>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</si>
  <si>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</si>
  <si>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</si>
  <si>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</si>
  <si>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</si>
  <si>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</si>
  <si>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</si>
  <si>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</si>
  <si>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</si>
  <si>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</si>
  <si>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</si>
  <si>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</si>
  <si>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</si>
  <si>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</si>
  <si>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</si>
  <si>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</si>
  <si>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</si>
  <si>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</si>
  <si>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</si>
  <si>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</si>
  <si>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</si>
  <si>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</si>
  <si>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</si>
  <si>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</si>
  <si>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</si>
  <si>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</si>
  <si>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</si>
  <si>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</si>
  <si>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</si>
  <si>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</si>
  <si>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</si>
  <si>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</si>
  <si>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</si>
  <si>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</si>
  <si>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</si>
  <si>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</si>
  <si>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</si>
  <si>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</si>
  <si>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</si>
  <si>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</si>
  <si>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</si>
  <si>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</si>
  <si>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</si>
  <si>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</si>
  <si>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</si>
  <si>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</si>
  <si>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</si>
  <si>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</si>
  <si>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</si>
  <si>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</si>
  <si>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</si>
  <si>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</si>
  <si>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</si>
  <si>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</si>
  <si>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</si>
  <si>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</si>
  <si>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</si>
  <si>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</si>
  <si>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</si>
  <si>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</si>
  <si>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</si>
  <si>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</si>
  <si>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</si>
  <si>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</si>
  <si>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</si>
  <si>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</si>
  <si>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</si>
  <si>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</si>
  <si>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</si>
  <si>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</si>
  <si>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</si>
  <si>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</si>
  <si>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</si>
  <si>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</si>
  <si>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</si>
  <si>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</si>
  <si>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</si>
  <si>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</si>
  <si>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</si>
  <si>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</si>
  <si>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</si>
  <si>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</si>
  <si>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</si>
  <si>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</si>
  <si>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</si>
  <si>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</si>
  <si>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</si>
  <si>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</si>
  <si>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</si>
  <si>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</si>
  <si>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</si>
  <si>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</si>
  <si>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</si>
  <si>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</si>
  <si>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</si>
  <si>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</si>
  <si>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</si>
  <si>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</si>
  <si>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</si>
  <si>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</si>
  <si>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</si>
  <si>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</si>
  <si>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</si>
  <si>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</si>
  <si>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</si>
  <si>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</si>
  <si>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</si>
  <si>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</si>
  <si>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</si>
  <si>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</si>
  <si>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</si>
  <si>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</si>
  <si>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</si>
  <si>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</si>
  <si>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</si>
  <si>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</si>
  <si>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</si>
  <si>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</si>
  <si>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</si>
  <si>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</si>
  <si>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</si>
  <si>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</si>
  <si>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</si>
  <si>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</si>
  <si>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</si>
  <si>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</si>
  <si>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</si>
  <si>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</si>
  <si>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</si>
  <si>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</si>
  <si>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</si>
  <si>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</si>
  <si>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</si>
  <si>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</si>
  <si>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</si>
  <si>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</si>
  <si>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</si>
  <si>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</si>
  <si>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</si>
  <si>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</si>
  <si>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</si>
  <si>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</si>
  <si>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</si>
  <si>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</si>
  <si>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</si>
  <si>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</si>
  <si>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</si>
  <si>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</si>
  <si>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</si>
  <si>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</si>
  <si>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</si>
  <si>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</si>
  <si>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</si>
  <si>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</si>
  <si>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</si>
  <si>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</si>
  <si>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</si>
  <si>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</si>
  <si>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</si>
  <si>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</si>
  <si>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</si>
  <si>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</si>
  <si>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</si>
  <si>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</si>
  <si>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</si>
  <si>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</si>
  <si>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</si>
  <si>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</si>
  <si>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</si>
  <si>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</si>
  <si>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</si>
  <si>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</si>
  <si>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</si>
  <si>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</si>
  <si>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</si>
  <si>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</si>
  <si>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</si>
  <si>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</si>
  <si>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</si>
  <si>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</si>
  <si>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</si>
  <si>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</si>
  <si>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</si>
  <si>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</si>
  <si>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</si>
  <si>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</si>
  <si>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</si>
  <si>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</si>
  <si>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</si>
  <si>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</si>
  <si>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</si>
  <si>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</si>
  <si>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</si>
  <si>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</si>
  <si>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</si>
  <si>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</si>
  <si>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</si>
  <si>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</si>
  <si>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</si>
  <si>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</si>
  <si>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</si>
  <si>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</si>
  <si>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</si>
  <si>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</si>
  <si>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</si>
  <si>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</si>
  <si>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</si>
  <si>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</si>
  <si>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</si>
  <si>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</si>
  <si>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</si>
  <si>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</si>
  <si>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</si>
  <si>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</si>
  <si>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</si>
  <si>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</si>
  <si>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</si>
  <si>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</si>
  <si>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</si>
  <si>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</si>
  <si>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</si>
  <si>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</si>
  <si>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</si>
  <si>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</si>
  <si>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</si>
  <si>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</si>
  <si>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</si>
  <si>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</si>
  <si>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</si>
  <si>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</si>
  <si>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</si>
  <si>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</si>
  <si>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</si>
  <si>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</si>
  <si>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</si>
  <si>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</si>
  <si>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</si>
  <si>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</si>
  <si>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</si>
  <si>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</si>
  <si>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</si>
  <si>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</si>
  <si>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</si>
  <si>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</si>
  <si>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</si>
  <si>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</si>
  <si>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</si>
  <si>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</si>
  <si>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</si>
  <si>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</si>
  <si>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</si>
  <si>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</si>
  <si>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</si>
  <si>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</si>
  <si>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</si>
  <si>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</si>
  <si>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</si>
  <si>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</si>
  <si>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</si>
  <si>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</si>
  <si>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</si>
  <si>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</si>
  <si>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</si>
  <si>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</si>
  <si>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</si>
  <si>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</si>
  <si>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</si>
  <si>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</si>
  <si>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</si>
  <si>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</si>
  <si>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</si>
  <si>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</si>
  <si>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</si>
  <si>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</si>
  <si>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</si>
  <si>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</si>
  <si>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</si>
  <si>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</si>
  <si>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</si>
  <si>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</si>
  <si>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</si>
  <si>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</si>
  <si>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</si>
  <si>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</si>
  <si>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</si>
  <si>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</si>
  <si>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</si>
  <si>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</si>
  <si>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</si>
  <si>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</si>
  <si>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</si>
  <si>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</si>
  <si>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</si>
  <si>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</si>
  <si>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</si>
  <si>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</si>
  <si>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</si>
  <si>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</si>
  <si>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</si>
  <si>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</si>
  <si>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</si>
  <si>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</si>
  <si>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</si>
  <si>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</si>
  <si>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</si>
  <si>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</si>
  <si>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</si>
  <si>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</si>
  <si>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</si>
  <si>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</si>
  <si>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</si>
  <si>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</si>
  <si>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</si>
  <si>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</si>
  <si>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</si>
  <si>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</si>
  <si>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</si>
  <si>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</si>
  <si>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</si>
  <si>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</si>
  <si>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</si>
  <si>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</si>
  <si>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</si>
  <si>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</si>
  <si>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</si>
  <si>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</si>
  <si>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</si>
  <si>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</si>
  <si>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</si>
  <si>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</si>
  <si>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</si>
  <si>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</si>
  <si>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</si>
  <si>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</si>
  <si>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</si>
  <si>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</si>
  <si>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</si>
  <si>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</si>
  <si>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</si>
  <si>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</si>
  <si>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</si>
  <si>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</si>
  <si>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</si>
  <si>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</si>
  <si>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</si>
  <si>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</si>
  <si>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</si>
  <si>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</si>
  <si>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</si>
  <si>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</si>
  <si>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</si>
  <si>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</si>
  <si>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</si>
  <si>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</si>
  <si>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</si>
  <si>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</si>
  <si>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</si>
  <si>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</si>
  <si>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</si>
  <si>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</si>
  <si>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</si>
  <si>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</si>
  <si>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</si>
  <si>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</si>
  <si>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</si>
  <si>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</si>
  <si>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</si>
  <si>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</si>
  <si>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</si>
  <si>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</si>
  <si>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</si>
  <si>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</si>
  <si>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</si>
  <si>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</si>
  <si>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</si>
  <si>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</si>
  <si>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</si>
  <si>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</si>
  <si>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</si>
  <si>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</si>
  <si>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</si>
  <si>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</si>
  <si>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</si>
  <si>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</si>
  <si>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</si>
  <si>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</si>
  <si>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</si>
  <si>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</si>
  <si>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</si>
  <si>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</si>
  <si>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</si>
  <si>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</si>
  <si>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</si>
  <si>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</si>
  <si>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</si>
  <si>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</si>
  <si>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</si>
  <si>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</si>
  <si>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</si>
  <si>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</si>
  <si>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</si>
  <si>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</si>
  <si>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</si>
  <si>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</si>
  <si>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</si>
  <si>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</si>
  <si>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</si>
  <si>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</si>
  <si>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</si>
  <si>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</si>
  <si>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</si>
  <si>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</si>
  <si>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</si>
  <si>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</si>
  <si>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</si>
  <si>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</si>
  <si>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</si>
  <si>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</si>
  <si>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</si>
  <si>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</si>
  <si>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</si>
  <si>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</si>
  <si>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</si>
  <si>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</si>
  <si>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</si>
  <si>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</si>
  <si>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</si>
  <si>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</si>
  <si>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</si>
  <si>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</si>
  <si>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</si>
  <si>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</si>
  <si>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</si>
  <si>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</si>
  <si>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</si>
  <si>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</si>
  <si>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</si>
  <si>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</si>
  <si>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</si>
  <si>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</si>
  <si>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</si>
  <si>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</si>
  <si>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</si>
  <si>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</si>
  <si>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</si>
  <si>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</si>
  <si>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</si>
  <si>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</si>
  <si>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</si>
  <si>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</si>
  <si>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</si>
  <si>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</si>
  <si>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</si>
  <si>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</si>
  <si>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</si>
  <si>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</si>
  <si>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</si>
  <si>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</si>
  <si>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</si>
  <si>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</si>
  <si>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</si>
  <si>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</si>
  <si>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</si>
  <si>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</si>
  <si>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</si>
  <si>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</si>
  <si>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</si>
  <si>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</si>
  <si>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</si>
  <si>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</si>
  <si>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</si>
  <si>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</si>
  <si>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</si>
  <si>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</si>
  <si>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</si>
  <si>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</si>
  <si>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</si>
  <si>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</si>
  <si>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</si>
  <si>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</si>
  <si>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</si>
  <si>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</si>
  <si>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</si>
  <si>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</si>
  <si>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</si>
  <si>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</si>
  <si>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</si>
  <si>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</si>
  <si>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</si>
  <si>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</si>
  <si>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</si>
  <si>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</si>
  <si>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</si>
  <si>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</si>
  <si>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</si>
  <si>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</si>
  <si>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</si>
  <si>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</si>
  <si>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</si>
  <si>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</si>
  <si>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</si>
  <si>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</si>
  <si>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</si>
  <si>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</si>
  <si>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</si>
  <si>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</si>
  <si>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</si>
  <si>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</si>
  <si>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</si>
  <si>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</si>
  <si>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</si>
  <si>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</si>
  <si>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</si>
  <si>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</si>
  <si>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</si>
  <si>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</si>
  <si>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</si>
  <si>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</si>
  <si>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</si>
  <si>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</si>
  <si>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</si>
  <si>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</si>
  <si>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</si>
  <si>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</si>
  <si>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</si>
  <si>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</si>
  <si>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</si>
  <si>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</si>
  <si>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</si>
  <si>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</si>
  <si>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</si>
  <si>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</si>
  <si>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</si>
  <si>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</si>
  <si>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</si>
  <si>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</si>
  <si>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</si>
  <si>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</si>
  <si>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</si>
  <si>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</si>
  <si>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</si>
  <si>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</si>
  <si>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</si>
  <si>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</si>
  <si>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</si>
  <si>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</si>
  <si>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</si>
  <si>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</si>
  <si>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</si>
  <si>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</si>
  <si>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</si>
  <si>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</si>
  <si>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</si>
  <si>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</si>
  <si>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</si>
  <si>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</si>
  <si>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</si>
  <si>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</si>
  <si>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</si>
  <si>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</si>
  <si>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</si>
  <si>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</si>
  <si>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</si>
  <si>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</si>
  <si>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</si>
  <si>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</si>
  <si>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</si>
  <si>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</si>
  <si>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</si>
  <si>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</si>
  <si>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</si>
  <si>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</si>
  <si>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</si>
  <si>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</si>
  <si>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</si>
  <si>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</si>
  <si>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</si>
  <si>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</si>
  <si>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</si>
  <si>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</si>
  <si>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</si>
  <si>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</si>
  <si>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</si>
  <si>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</si>
  <si>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</si>
  <si>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</si>
  <si>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</si>
  <si>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</si>
  <si>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</si>
  <si>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</si>
  <si>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</si>
  <si>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</si>
  <si>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</si>
  <si>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</si>
  <si>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</si>
  <si>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</si>
  <si>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</si>
  <si>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</si>
  <si>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</si>
  <si>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</si>
  <si>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</si>
  <si>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</si>
  <si>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</si>
  <si>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</si>
  <si>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</si>
  <si>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</si>
  <si>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</si>
  <si>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</si>
  <si>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</si>
  <si>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</si>
  <si>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</si>
  <si>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</si>
  <si>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</si>
  <si>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</si>
  <si>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</si>
  <si>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</si>
  <si>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</si>
  <si>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</si>
  <si>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</si>
  <si>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</si>
  <si>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</si>
  <si>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</si>
  <si>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</si>
  <si>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</si>
  <si>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</si>
  <si>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</si>
  <si>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</si>
  <si>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</si>
  <si>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</si>
  <si>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</si>
  <si>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</si>
  <si>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</si>
  <si>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</si>
  <si>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</si>
  <si>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</si>
  <si>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</si>
  <si>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</si>
  <si>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</si>
  <si>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</si>
  <si>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</si>
  <si>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</si>
  <si>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</si>
  <si>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</si>
  <si>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</si>
  <si>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</si>
  <si>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</si>
  <si>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</si>
  <si>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</si>
  <si>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</si>
  <si>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</si>
  <si>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</si>
  <si>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</si>
  <si>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</si>
  <si>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</si>
  <si>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</si>
  <si>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</si>
  <si>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</si>
  <si>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</si>
  <si>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</si>
  <si>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</si>
  <si>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</si>
  <si>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</si>
  <si>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</si>
  <si>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</si>
  <si>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</si>
  <si>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</si>
  <si>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</si>
  <si>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</si>
  <si>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</si>
  <si>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</si>
  <si>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</si>
  <si>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</si>
  <si>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</si>
  <si>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</si>
  <si>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</si>
  <si>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</si>
  <si>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</si>
  <si>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</si>
  <si>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</si>
  <si>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</si>
  <si>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</si>
  <si>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</si>
  <si>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</si>
  <si>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</si>
  <si>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</si>
  <si>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</si>
  <si>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</si>
  <si>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</si>
  <si>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</si>
  <si>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</si>
  <si>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</si>
  <si>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</si>
  <si>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</si>
  <si>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</si>
  <si>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</si>
  <si>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</si>
  <si>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</si>
  <si>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</si>
  <si>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</si>
  <si>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</si>
  <si>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</si>
  <si>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</si>
  <si>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</si>
  <si>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</si>
  <si>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</si>
  <si>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</si>
  <si>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</si>
  <si>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</si>
  <si>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</si>
  <si>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</si>
  <si>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</si>
  <si>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</si>
  <si>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</si>
  <si>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</si>
  <si>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</si>
  <si>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</si>
  <si>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</si>
  <si>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</si>
  <si>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</si>
  <si>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</si>
  <si>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</si>
  <si>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</si>
  <si>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</si>
  <si>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</si>
  <si>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</si>
  <si>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</si>
  <si>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</si>
  <si>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</si>
  <si>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</si>
  <si>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</si>
  <si>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</si>
  <si>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</si>
  <si>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</si>
  <si>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</si>
  <si>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</si>
  <si>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</si>
  <si>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</si>
  <si>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</si>
  <si>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</si>
  <si>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</si>
  <si>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</si>
  <si>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</si>
  <si>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</si>
  <si>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</si>
  <si>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</si>
  <si>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</si>
  <si>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</si>
  <si>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</si>
  <si>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</si>
  <si>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</si>
  <si>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</si>
  <si>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</si>
  <si>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</si>
  <si>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</si>
  <si>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</si>
  <si>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</si>
  <si>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</si>
  <si>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</si>
  <si>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</si>
  <si>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</si>
  <si>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</si>
  <si>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</si>
  <si>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</si>
  <si>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</si>
  <si>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</si>
  <si>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</si>
  <si>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</si>
  <si>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</si>
  <si>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</si>
  <si>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</si>
  <si>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</si>
  <si>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</si>
  <si>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</si>
  <si>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</si>
  <si>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</si>
  <si>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</si>
  <si>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</si>
  <si>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</si>
  <si>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</si>
  <si>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</si>
  <si>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</si>
  <si>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</si>
  <si>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</si>
  <si>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</si>
  <si>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</si>
  <si>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</si>
  <si>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</si>
  <si>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</si>
  <si>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</si>
  <si>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</si>
  <si>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</si>
  <si>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</si>
  <si>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</si>
  <si>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</si>
  <si>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</si>
  <si>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</si>
  <si>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</si>
  <si>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</si>
  <si>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</si>
  <si>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</si>
  <si>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</si>
  <si>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</si>
  <si>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</si>
  <si>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</si>
  <si>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</si>
  <si>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</si>
  <si>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</si>
  <si>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</si>
  <si>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</si>
  <si>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</si>
  <si>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</si>
  <si>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</si>
  <si>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</si>
  <si>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</si>
  <si>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</si>
  <si>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</si>
  <si>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</si>
  <si>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</si>
  <si>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</si>
  <si>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</si>
  <si>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</si>
  <si>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</si>
  <si>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</si>
  <si>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</si>
  <si>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</si>
  <si>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</si>
  <si>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</si>
  <si>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</si>
  <si>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</si>
  <si>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</si>
  <si>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</si>
  <si>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</si>
  <si>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</si>
  <si>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</si>
  <si>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</si>
  <si>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</si>
  <si>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</si>
  <si>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</si>
  <si>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</si>
  <si>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</si>
  <si>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</si>
  <si>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</si>
  <si>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</si>
  <si>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</si>
  <si>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</si>
  <si>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</si>
  <si>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</si>
  <si>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</si>
  <si>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</si>
  <si>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</si>
  <si>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</si>
  <si>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</si>
  <si>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</si>
  <si>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</si>
  <si>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</si>
  <si>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</si>
  <si>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</si>
  <si>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</si>
  <si>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</si>
  <si>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</si>
  <si>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</si>
  <si>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</si>
  <si>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</si>
  <si>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</si>
  <si>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</si>
  <si>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</si>
  <si>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</si>
  <si>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</si>
  <si>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</si>
  <si>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</si>
  <si>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</si>
  <si>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</si>
  <si>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</si>
  <si>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</si>
  <si>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</si>
  <si>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</si>
  <si>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</si>
  <si>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</si>
  <si>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</si>
  <si>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</si>
  <si>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</si>
  <si>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</si>
  <si>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</si>
  <si>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</si>
  <si>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</si>
  <si>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</si>
  <si>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</si>
  <si>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</si>
  <si>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</si>
  <si>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</si>
  <si>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</si>
  <si>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</si>
  <si>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</si>
  <si>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</si>
  <si>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</si>
  <si>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</si>
  <si>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</si>
  <si>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</si>
  <si>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</si>
  <si>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</si>
  <si>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</si>
  <si>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</si>
  <si>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</si>
  <si>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</si>
  <si>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</si>
  <si>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</si>
  <si>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</si>
  <si>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</si>
  <si>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</si>
  <si>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</si>
  <si>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</si>
  <si>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</si>
  <si>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</si>
  <si>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</si>
  <si>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</si>
  <si>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</si>
  <si>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</si>
  <si>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</si>
  <si>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</si>
  <si>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</si>
  <si>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</si>
  <si>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</si>
  <si>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</si>
  <si>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</si>
  <si>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</si>
  <si>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</si>
  <si>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</si>
  <si>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</si>
  <si>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</si>
  <si>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</si>
  <si>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</si>
  <si>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</si>
  <si>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</si>
  <si>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</si>
  <si>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</si>
  <si>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</si>
  <si>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</si>
  <si>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</si>
  <si>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</si>
  <si>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</si>
  <si>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</si>
  <si>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</si>
  <si>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</si>
  <si>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</si>
  <si>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</si>
  <si>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</si>
  <si>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</si>
  <si>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</si>
  <si>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</si>
  <si>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</si>
  <si>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</si>
  <si>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</si>
  <si>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</si>
  <si>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</si>
  <si>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</si>
  <si>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</si>
  <si>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</si>
  <si>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</si>
  <si>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</si>
  <si>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</si>
  <si>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</si>
  <si>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</si>
  <si>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</si>
  <si>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</si>
  <si>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</si>
  <si>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</si>
  <si>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</si>
  <si>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</si>
  <si>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</si>
  <si>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</si>
  <si>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</si>
  <si>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</si>
  <si>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</si>
  <si>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</si>
  <si>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</si>
  <si>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</si>
  <si>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</si>
  <si>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</si>
  <si>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</si>
  <si>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</si>
  <si>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</si>
  <si>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</si>
  <si>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</si>
  <si>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</si>
  <si>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</si>
  <si>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</si>
  <si>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</si>
  <si>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</si>
  <si>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</si>
  <si>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</si>
  <si>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</si>
  <si>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</si>
  <si>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</si>
  <si>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</si>
  <si>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</si>
  <si>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</si>
  <si>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</si>
  <si>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</si>
  <si>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</si>
  <si>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</si>
  <si>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</si>
  <si>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</si>
  <si>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</si>
  <si>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</si>
  <si>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</si>
  <si>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</si>
  <si>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</si>
  <si>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</si>
  <si>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</si>
  <si>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</si>
  <si>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</si>
  <si>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</si>
  <si>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</si>
  <si>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</si>
  <si>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</si>
  <si>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</si>
  <si>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</si>
  <si>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</si>
  <si>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</si>
  <si>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</si>
  <si>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</si>
  <si>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</si>
  <si>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</si>
  <si>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</si>
  <si>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</si>
  <si>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</si>
  <si>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</si>
  <si>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</si>
  <si>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</si>
  <si>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</si>
  <si>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</si>
  <si>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</si>
  <si>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</si>
  <si>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</si>
  <si>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</si>
  <si>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</si>
  <si>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</si>
  <si>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</si>
  <si>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</si>
  <si>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</si>
  <si>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</si>
  <si>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</si>
  <si>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</si>
  <si>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</si>
  <si>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</si>
  <si>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</si>
  <si>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</si>
  <si>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</si>
  <si>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</si>
  <si>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</si>
  <si>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</si>
  <si>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</si>
  <si>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</si>
  <si>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</si>
  <si>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</si>
  <si>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</si>
  <si>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</si>
  <si>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</si>
  <si>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</si>
  <si>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</si>
  <si>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</si>
  <si>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</si>
  <si>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</si>
  <si>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</si>
  <si>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</si>
  <si>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</si>
  <si>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</si>
  <si>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</si>
  <si>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</si>
  <si>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</si>
  <si>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</si>
  <si>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</si>
  <si>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</si>
  <si>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</si>
  <si>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</si>
  <si>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</si>
  <si>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</si>
  <si>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</si>
  <si>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</si>
  <si>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</si>
  <si>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</si>
  <si>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</si>
  <si>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</si>
  <si>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</si>
  <si>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</si>
  <si>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</si>
  <si>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</si>
  <si>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</si>
  <si>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</si>
  <si>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</si>
  <si>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</si>
  <si>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</si>
  <si>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</si>
  <si>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</si>
  <si>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</si>
  <si>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</si>
  <si>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</si>
  <si>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</si>
  <si>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</si>
  <si>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</si>
  <si>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</si>
  <si>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</si>
  <si>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</si>
  <si>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</si>
  <si>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</si>
  <si>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</si>
  <si>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</si>
  <si>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</si>
  <si>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</si>
  <si>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</si>
  <si>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</si>
  <si>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</si>
  <si>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</si>
  <si>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</si>
  <si>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</si>
  <si>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</si>
  <si>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</si>
  <si>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</si>
  <si>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</si>
  <si>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</si>
  <si>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</si>
  <si>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</si>
  <si>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</si>
  <si>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</si>
  <si>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</si>
  <si>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</si>
  <si>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</si>
  <si>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</si>
  <si>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</si>
  <si>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</si>
  <si>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</si>
  <si>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</si>
  <si>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</si>
  <si>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</si>
  <si>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</si>
  <si>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</si>
  <si>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</si>
  <si>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</si>
  <si>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</si>
  <si>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</si>
  <si>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</si>
  <si>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</si>
  <si>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</si>
  <si>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</si>
  <si>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</si>
  <si>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</si>
  <si>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</si>
  <si>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</si>
  <si>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</si>
  <si>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</si>
  <si>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</si>
  <si>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</si>
  <si>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</si>
  <si>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</si>
  <si>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</si>
  <si>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</si>
  <si>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</si>
  <si>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</si>
  <si>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</si>
  <si>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</si>
  <si>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</si>
  <si>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</si>
  <si>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</si>
  <si>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</si>
  <si>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</si>
  <si>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</si>
  <si>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</si>
  <si>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</si>
  <si>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</si>
  <si>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</si>
  <si>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</si>
  <si>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</si>
  <si>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</si>
  <si>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</si>
  <si>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</si>
  <si>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</si>
  <si>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</si>
  <si>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</si>
  <si>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</si>
  <si>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</si>
  <si>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</si>
  <si>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</si>
  <si>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</si>
  <si>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</si>
  <si>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</si>
  <si>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</si>
  <si>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</si>
  <si>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</si>
  <si>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</si>
  <si>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</si>
  <si>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</si>
  <si>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</si>
  <si>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</si>
  <si>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</si>
  <si>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</si>
  <si>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</si>
  <si>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</si>
  <si>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</si>
  <si>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</si>
  <si>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</si>
  <si>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</si>
  <si>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</si>
  <si>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</si>
  <si>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</si>
  <si>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</si>
  <si>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</si>
  <si>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</si>
  <si>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</si>
  <si>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</si>
  <si>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</si>
  <si>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</si>
  <si>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</si>
  <si>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</si>
  <si>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</si>
  <si>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</si>
  <si>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</si>
  <si>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</si>
  <si>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</si>
  <si>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</si>
  <si>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</si>
  <si>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</si>
  <si>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</si>
  <si>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</si>
  <si>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</si>
  <si>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</si>
  <si>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</si>
  <si>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</si>
  <si>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</si>
  <si>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</si>
  <si>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</si>
  <si>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</si>
  <si>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</si>
  <si>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</si>
  <si>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</si>
  <si>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</si>
  <si>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</si>
  <si>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</si>
  <si>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</si>
  <si>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</si>
  <si>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</si>
  <si>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</si>
  <si>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</si>
  <si>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</si>
  <si>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</si>
  <si>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</si>
  <si>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</si>
  <si>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</si>
  <si>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</si>
  <si>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</si>
  <si>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</si>
  <si>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</si>
  <si>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</si>
  <si>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</si>
  <si>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</si>
  <si>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</si>
  <si>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</si>
  <si>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</si>
  <si>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</si>
  <si>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</si>
  <si>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</si>
  <si>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</si>
  <si>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</si>
  <si>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</si>
  <si>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</si>
  <si>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</si>
  <si>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</si>
  <si>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</si>
  <si>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</si>
  <si>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</si>
  <si>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</si>
  <si>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</si>
  <si>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</si>
  <si>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</si>
  <si>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</si>
  <si>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</si>
  <si>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</si>
  <si>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</si>
  <si>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</si>
  <si>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</si>
  <si>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</si>
  <si>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</si>
  <si>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</si>
  <si>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</si>
  <si>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</si>
  <si>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</si>
  <si>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</si>
  <si>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</si>
  <si>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</si>
  <si>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</si>
  <si>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</si>
  <si>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</si>
  <si>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</si>
  <si>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</si>
  <si>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</si>
  <si>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</si>
  <si>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</si>
  <si>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</si>
  <si>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</si>
  <si>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</si>
  <si>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</si>
  <si>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</si>
  <si>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</si>
  <si>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</si>
  <si>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</si>
  <si>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</si>
  <si>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</si>
  <si>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</si>
  <si>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</si>
  <si>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</si>
  <si>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</si>
  <si>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</si>
  <si>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</si>
  <si>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</si>
  <si>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</si>
  <si>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</si>
  <si>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</si>
  <si>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</si>
  <si>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</si>
  <si>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</si>
  <si>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</si>
  <si>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</si>
  <si>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</si>
  <si>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</si>
  <si>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</si>
  <si>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</si>
  <si>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</si>
  <si>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</si>
  <si>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</si>
  <si>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</si>
  <si>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</si>
  <si>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</si>
  <si>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</si>
  <si>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</si>
  <si>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</si>
  <si>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</si>
  <si>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</si>
  <si>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</si>
  <si>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</si>
  <si>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</si>
  <si>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</si>
  <si>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</si>
  <si>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</si>
  <si>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</si>
  <si>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</si>
  <si>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</si>
  <si>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</si>
  <si>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</si>
  <si>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</si>
  <si>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</si>
  <si>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</si>
  <si>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</si>
  <si>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</si>
  <si>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</si>
  <si>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</si>
  <si>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</si>
  <si>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</si>
  <si>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</si>
  <si>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</si>
  <si>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</si>
  <si>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</si>
  <si>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</si>
  <si>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</si>
  <si>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</si>
  <si>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</si>
  <si>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</si>
  <si>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</si>
  <si>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</si>
  <si>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</si>
  <si>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</si>
  <si>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</si>
  <si>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</si>
  <si>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</si>
  <si>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</si>
  <si>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</si>
  <si>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</si>
  <si>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</si>
  <si>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</si>
  <si>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</si>
  <si>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</si>
  <si>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</si>
  <si>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</si>
  <si>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</si>
  <si>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</si>
  <si>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</si>
  <si>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</si>
  <si>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</si>
  <si>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</si>
  <si>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</si>
  <si>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</si>
  <si>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</si>
  <si>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</si>
  <si>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</si>
  <si>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</si>
  <si>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</si>
  <si>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</si>
  <si>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</si>
  <si>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</si>
  <si>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</si>
  <si>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</si>
  <si>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</si>
  <si>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</si>
  <si>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</si>
  <si>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</si>
  <si>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</si>
  <si>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</si>
  <si>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</si>
  <si>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</si>
  <si>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</si>
  <si>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</si>
  <si>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</si>
  <si>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</si>
  <si>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</si>
  <si>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</si>
  <si>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</si>
  <si>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</si>
  <si>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</si>
  <si>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</si>
  <si>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</si>
  <si>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</si>
  <si>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</si>
  <si>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</si>
  <si>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</si>
  <si>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</si>
  <si>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</si>
  <si>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</si>
  <si>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</si>
  <si>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</si>
  <si>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</si>
  <si>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</si>
  <si>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</si>
  <si>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</si>
  <si>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</si>
  <si>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</si>
  <si>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</si>
  <si>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</si>
  <si>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</si>
  <si>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</si>
  <si>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</si>
  <si>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</si>
  <si>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</si>
  <si>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</si>
  <si>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</si>
  <si>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</si>
  <si>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</si>
  <si>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</si>
  <si>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</si>
  <si>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</si>
  <si>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</si>
  <si>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</si>
  <si>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</si>
  <si>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</si>
  <si>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</si>
  <si>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</si>
  <si>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</si>
  <si>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</si>
  <si>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</si>
  <si>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</si>
  <si>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</si>
  <si>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</si>
  <si>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</si>
  <si>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</si>
  <si>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</si>
  <si>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</si>
  <si>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</si>
  <si>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</si>
  <si>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</si>
  <si>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</si>
  <si>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</si>
  <si>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</si>
  <si>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</si>
  <si>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</si>
  <si>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</si>
  <si>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</si>
  <si>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</si>
  <si>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</si>
  <si>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</si>
  <si>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</si>
  <si>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</si>
  <si>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</si>
  <si>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</si>
  <si>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</si>
  <si>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</si>
  <si>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</si>
  <si>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</si>
  <si>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</si>
  <si>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</si>
  <si>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</si>
  <si>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</si>
  <si>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</si>
  <si>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</si>
  <si>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</si>
  <si>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</si>
  <si>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</si>
  <si>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</si>
  <si>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</si>
  <si>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</si>
  <si>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</si>
  <si>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</si>
  <si>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</si>
  <si>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</si>
  <si>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</si>
  <si>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</si>
  <si>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</si>
  <si>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</si>
  <si>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</si>
  <si>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</si>
  <si>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</si>
  <si>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</si>
  <si>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</si>
  <si>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</si>
  <si>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</si>
  <si>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</si>
  <si>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</si>
  <si>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</si>
  <si>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</si>
  <si>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</si>
  <si>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</si>
  <si>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</si>
  <si>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</si>
  <si>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</si>
  <si>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</si>
  <si>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</si>
  <si>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</si>
  <si>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</si>
  <si>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</si>
  <si>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</si>
  <si>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</si>
  <si>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</si>
  <si>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</si>
  <si>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</si>
  <si>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</si>
  <si>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</si>
  <si>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</si>
  <si>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</si>
  <si>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</si>
  <si>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</si>
  <si>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</si>
  <si>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</si>
  <si>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</si>
  <si>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</si>
  <si>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</si>
  <si>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</si>
  <si>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</si>
  <si>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</si>
  <si>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</si>
  <si>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</si>
  <si>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</si>
  <si>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</si>
  <si>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</si>
  <si>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</si>
  <si>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</si>
  <si>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</si>
  <si>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</si>
  <si>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</si>
  <si>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</si>
  <si>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</si>
  <si>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</si>
  <si>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</si>
  <si>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</si>
  <si>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</si>
  <si>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</si>
  <si>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</si>
  <si>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</si>
  <si>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</si>
  <si>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</si>
  <si>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</si>
  <si>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</si>
  <si>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</si>
  <si>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</si>
  <si>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</si>
  <si>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</si>
  <si>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</si>
  <si>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</si>
  <si>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</si>
  <si>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</si>
  <si>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</si>
  <si>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</si>
  <si>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</si>
  <si>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</si>
  <si>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</si>
  <si>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</si>
  <si>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</si>
  <si>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</si>
  <si>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</si>
  <si>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</si>
  <si>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</si>
  <si>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</si>
  <si>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</si>
  <si>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</si>
  <si>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</si>
  <si>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</si>
  <si>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</si>
  <si>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</si>
  <si>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</si>
  <si>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</si>
  <si>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</si>
  <si>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</si>
  <si>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</si>
  <si>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</si>
  <si>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</si>
  <si>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</si>
  <si>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</si>
  <si>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</si>
  <si>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</si>
  <si>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</si>
  <si>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</si>
  <si>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</si>
  <si>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</si>
  <si>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</si>
  <si>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</si>
  <si>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</si>
  <si>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</si>
  <si>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</si>
  <si>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</si>
  <si>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</si>
  <si>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</si>
  <si>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</si>
  <si>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</si>
  <si>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</si>
  <si>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</si>
  <si>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</si>
  <si>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</si>
  <si>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</si>
  <si>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</si>
  <si>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</si>
  <si>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</si>
  <si>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</si>
  <si>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</si>
  <si>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</si>
  <si>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</si>
  <si>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</si>
  <si>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</si>
  <si>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</si>
  <si>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</si>
  <si>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</si>
  <si>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</si>
  <si>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</si>
  <si>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</si>
  <si>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</si>
  <si>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</si>
  <si>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</si>
  <si>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</si>
  <si>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</si>
  <si>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</si>
  <si>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</si>
  <si>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</si>
  <si>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</si>
  <si>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</si>
  <si>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</si>
  <si>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</si>
  <si>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</si>
  <si>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</si>
  <si>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</si>
  <si>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</si>
  <si>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</si>
  <si>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</si>
  <si>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</si>
  <si>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</si>
  <si>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</si>
  <si>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</si>
  <si>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</si>
  <si>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</si>
  <si>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</si>
  <si>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</si>
  <si>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</si>
  <si>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</si>
  <si>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</si>
  <si>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</si>
  <si>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</si>
  <si>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</si>
  <si>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</si>
  <si>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</si>
  <si>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</si>
  <si>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</si>
  <si>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</si>
  <si>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</si>
  <si>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</si>
  <si>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</si>
  <si>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</si>
  <si>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</si>
  <si>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</si>
  <si>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</si>
  <si>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</si>
  <si>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</si>
  <si>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</si>
  <si>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</si>
  <si>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</si>
  <si>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</si>
  <si>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</si>
  <si>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</si>
  <si>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</si>
  <si>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</si>
  <si>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</si>
  <si>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</si>
  <si>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</si>
  <si>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</si>
  <si>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</si>
  <si>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</si>
  <si>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</si>
  <si>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</si>
  <si>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</si>
  <si>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</si>
  <si>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</si>
  <si>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</si>
  <si>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</si>
  <si>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</si>
  <si>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</si>
  <si>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</si>
  <si>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</si>
  <si>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</si>
  <si>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</si>
  <si>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</si>
  <si>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</si>
  <si>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</si>
  <si>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</si>
  <si>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</si>
  <si>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</si>
  <si>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</si>
  <si>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</si>
  <si>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</si>
  <si>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</si>
  <si>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</si>
  <si>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</si>
  <si>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</si>
  <si>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</si>
  <si>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</si>
  <si>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</si>
  <si>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</si>
  <si>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</si>
  <si>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</si>
  <si>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</si>
  <si>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</si>
  <si>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</si>
  <si>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</si>
  <si>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</si>
  <si>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</si>
  <si>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</si>
  <si>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</si>
  <si>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</si>
  <si>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</si>
  <si>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</si>
  <si>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</si>
  <si>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</si>
  <si>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</si>
  <si>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</si>
  <si>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</si>
  <si>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</si>
  <si>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</si>
  <si>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</si>
  <si>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</si>
  <si>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</si>
  <si>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</si>
  <si>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</si>
  <si>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</si>
  <si>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</si>
  <si>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</si>
  <si>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</si>
  <si>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</si>
  <si>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</si>
  <si>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</si>
  <si>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</si>
  <si>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</si>
  <si>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</si>
  <si>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</si>
  <si>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</si>
  <si>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</si>
  <si>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</si>
  <si>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</si>
  <si>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</si>
  <si>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</si>
  <si>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</si>
  <si>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</si>
  <si>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</si>
  <si>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</si>
  <si>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</si>
  <si>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</si>
  <si>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</si>
  <si>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</si>
  <si>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</si>
  <si>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</si>
  <si>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</si>
  <si>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</si>
  <si>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</si>
  <si>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</si>
  <si>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</si>
  <si>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</si>
  <si>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</si>
  <si>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</si>
  <si>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</si>
  <si>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</si>
  <si>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</si>
  <si>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</si>
  <si>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</si>
  <si>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</si>
  <si>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</si>
  <si>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</si>
  <si>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</si>
  <si>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</si>
  <si>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</si>
  <si>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</si>
  <si>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</si>
  <si>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</si>
  <si>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</si>
  <si>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</si>
  <si>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</si>
  <si>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</si>
  <si>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</si>
  <si>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</si>
  <si>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</si>
  <si>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</si>
  <si>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</si>
  <si>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</si>
  <si>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</si>
  <si>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</si>
  <si>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</si>
  <si>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</si>
  <si>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</si>
  <si>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</si>
  <si>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</si>
  <si>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</si>
  <si>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</si>
  <si>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</si>
  <si>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</si>
  <si>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</si>
  <si>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</si>
  <si>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</si>
  <si>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</si>
  <si>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</si>
  <si>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</si>
  <si>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</si>
  <si>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</si>
  <si>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</si>
  <si>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</si>
  <si>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</si>
  <si>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</si>
  <si>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</si>
  <si>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</si>
  <si>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</si>
  <si>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</si>
  <si>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</si>
  <si>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</si>
  <si>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</si>
  <si>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</si>
  <si>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</si>
  <si>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</si>
  <si>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</si>
  <si>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</si>
  <si>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</si>
  <si>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</si>
  <si>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</si>
  <si>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</si>
  <si>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</si>
  <si>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</si>
  <si>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</si>
  <si>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</si>
  <si>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</si>
  <si>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</si>
  <si>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</si>
  <si>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</si>
  <si>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</si>
  <si>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</si>
  <si>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</si>
  <si>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</si>
  <si>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</si>
  <si>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</si>
  <si>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</si>
  <si>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</si>
  <si>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</si>
  <si>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</si>
  <si>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</si>
  <si>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</si>
  <si>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</si>
  <si>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</si>
  <si>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</si>
  <si>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</si>
  <si>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</si>
  <si>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</si>
  <si>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</si>
  <si>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</si>
  <si>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</si>
  <si>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</si>
  <si>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</si>
  <si>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</si>
  <si>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</si>
  <si>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</si>
  <si>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</si>
  <si>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</si>
  <si>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</si>
  <si>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</si>
  <si>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</si>
  <si>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</si>
  <si>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</si>
  <si>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</si>
  <si>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</si>
  <si>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</si>
  <si>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</si>
  <si>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</si>
  <si>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</si>
  <si>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</si>
  <si>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</si>
  <si>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</si>
  <si>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</si>
  <si>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</si>
  <si>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</si>
  <si>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</si>
  <si>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</si>
  <si>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</si>
  <si>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</si>
  <si>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</si>
  <si>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</si>
  <si>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</si>
  <si>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</si>
  <si>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</si>
  <si>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</si>
  <si>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</si>
  <si>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</si>
  <si>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</si>
  <si>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</si>
  <si>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</si>
  <si>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</si>
  <si>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</si>
  <si>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</si>
  <si>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</si>
  <si>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</si>
  <si>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</si>
  <si>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</si>
  <si>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</si>
  <si>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</si>
  <si>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</si>
  <si>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</si>
  <si>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</si>
  <si>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</si>
  <si>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</si>
  <si>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</si>
  <si>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</si>
  <si>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</si>
  <si>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</si>
  <si>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</si>
  <si>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</si>
  <si>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</si>
  <si>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</si>
  <si>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</si>
  <si>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</si>
  <si>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</si>
  <si>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</si>
  <si>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</si>
  <si>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</si>
  <si>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</si>
  <si>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</si>
  <si>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</si>
  <si>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</si>
  <si>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</si>
  <si>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</si>
  <si>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</si>
  <si>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</si>
  <si>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</si>
  <si>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</si>
  <si>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</si>
  <si>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</si>
  <si>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</si>
  <si>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</si>
  <si>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</si>
  <si>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</si>
  <si>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</si>
  <si>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</si>
  <si>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</si>
  <si>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</si>
  <si>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</si>
  <si>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</si>
  <si>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</si>
  <si>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</si>
  <si>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</si>
  <si>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</si>
  <si>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</si>
  <si>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</si>
  <si>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</si>
  <si>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</si>
  <si>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</si>
  <si>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</si>
  <si>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</si>
  <si>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</si>
  <si>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</si>
  <si>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</si>
  <si>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</si>
  <si>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</si>
  <si>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</si>
  <si>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</si>
  <si>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</si>
  <si>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</si>
  <si>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</si>
  <si>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</si>
  <si>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</si>
  <si>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</si>
  <si>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</si>
  <si>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</si>
  <si>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</si>
  <si>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</si>
  <si>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</si>
  <si>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</si>
  <si>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</si>
  <si>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</si>
  <si>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</si>
  <si>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</si>
  <si>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</si>
  <si>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</si>
  <si>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</si>
  <si>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</si>
  <si>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</si>
  <si>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</si>
  <si>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</si>
  <si>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</si>
  <si>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</si>
  <si>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</si>
  <si>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</si>
  <si>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</si>
  <si>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</si>
  <si>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</si>
  <si>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</si>
  <si>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</si>
  <si>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</si>
  <si>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</si>
  <si>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</si>
  <si>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</si>
  <si>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</si>
  <si>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</si>
  <si>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</si>
  <si>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</si>
  <si>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</si>
  <si>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</si>
  <si>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</si>
  <si>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</si>
  <si>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</si>
  <si>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</si>
  <si>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</si>
  <si>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</si>
  <si>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</si>
  <si>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</si>
  <si>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</si>
  <si>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</si>
  <si>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</si>
  <si>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</si>
  <si>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</si>
  <si>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</si>
  <si>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</si>
  <si>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</si>
  <si>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</si>
  <si>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</si>
  <si>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</si>
  <si>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</si>
  <si>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</si>
  <si>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</si>
  <si>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</si>
  <si>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</si>
  <si>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</si>
  <si>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</si>
  <si>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</si>
  <si>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</si>
  <si>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</si>
  <si>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</si>
  <si>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</si>
  <si>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</si>
  <si>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</si>
  <si>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</si>
  <si>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</si>
  <si>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</si>
  <si>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</si>
  <si>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</si>
  <si>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</si>
  <si>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</si>
  <si>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</si>
  <si>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</si>
  <si>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</si>
  <si>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</si>
  <si>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</si>
  <si>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</si>
  <si>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</si>
  <si>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</si>
  <si>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</si>
  <si>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</si>
  <si>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</si>
  <si>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</si>
  <si>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</si>
  <si>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</si>
  <si>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</si>
  <si>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</si>
  <si>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</si>
  <si>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</si>
  <si>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</si>
  <si>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</si>
  <si>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</si>
  <si>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</si>
  <si>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</si>
  <si>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</si>
  <si>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</si>
  <si>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</si>
  <si>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</si>
  <si>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</si>
  <si>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</si>
  <si>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</si>
  <si>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</si>
  <si>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</si>
  <si>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</si>
  <si>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</si>
  <si>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</si>
  <si>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</si>
  <si>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</si>
  <si>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</si>
  <si>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</si>
  <si>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</si>
  <si>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</si>
  <si>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</si>
  <si>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</si>
  <si>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</si>
  <si>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</si>
  <si>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</si>
  <si>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</si>
  <si>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</si>
  <si>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</si>
  <si>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</si>
  <si>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</si>
  <si>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</si>
  <si>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</si>
  <si>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</si>
  <si>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</si>
  <si>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</si>
  <si>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</si>
  <si>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</si>
  <si>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</si>
  <si>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</si>
  <si>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</si>
  <si>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</si>
  <si>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</si>
  <si>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</si>
  <si>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</si>
  <si>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</si>
  <si>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</si>
  <si>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</si>
  <si>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</si>
  <si>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</si>
  <si>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</si>
  <si>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</si>
  <si>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</si>
  <si>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</si>
  <si>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</si>
  <si>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</si>
  <si>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</si>
  <si>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</si>
  <si>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</si>
  <si>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</si>
  <si>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</si>
  <si>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</si>
  <si>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</si>
  <si>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</si>
  <si>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</si>
  <si>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</si>
  <si>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</si>
  <si>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</si>
  <si>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</si>
  <si>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</si>
  <si>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</si>
  <si>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</si>
  <si>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</si>
  <si>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</si>
  <si>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</si>
  <si>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</si>
  <si>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</si>
  <si>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</si>
  <si>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</si>
  <si>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</si>
  <si>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</si>
  <si>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</si>
  <si>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</si>
  <si>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</si>
  <si>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</si>
  <si>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</si>
  <si>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</si>
  <si>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</si>
  <si>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</si>
  <si>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</si>
  <si>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</si>
  <si>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</si>
  <si>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</si>
  <si>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</si>
  <si>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</si>
  <si>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</si>
  <si>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</si>
  <si>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</si>
  <si>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</si>
  <si>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</si>
  <si>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</si>
  <si>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</si>
  <si>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</si>
  <si>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</si>
  <si>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</si>
  <si>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</si>
  <si>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</si>
  <si>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</si>
  <si>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</si>
  <si>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</si>
  <si>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</si>
  <si>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</si>
  <si>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</si>
  <si>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</si>
  <si>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</si>
  <si>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</si>
  <si>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</si>
  <si>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</si>
  <si>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</si>
  <si>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</si>
  <si>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</si>
  <si>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</si>
  <si>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</si>
  <si>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</si>
  <si>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</si>
  <si>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</si>
  <si>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</si>
  <si>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</si>
  <si>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</si>
  <si>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</si>
  <si>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</si>
  <si>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</si>
  <si>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</si>
  <si>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</si>
  <si>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</si>
  <si>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</si>
  <si>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</si>
  <si>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</si>
  <si>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</si>
  <si>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</si>
  <si>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</si>
  <si>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</si>
  <si>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</si>
  <si>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</si>
  <si>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</si>
  <si>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</si>
  <si>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</si>
  <si>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</si>
  <si>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</si>
  <si>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</si>
  <si>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</si>
  <si>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</si>
  <si>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</si>
  <si>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</si>
  <si>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</si>
  <si>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</si>
  <si>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</si>
  <si>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</si>
  <si>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</si>
  <si>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</si>
  <si>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</si>
  <si>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</si>
  <si>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</si>
  <si>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</si>
  <si>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</si>
  <si>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</si>
  <si>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</si>
  <si>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</si>
  <si>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</si>
  <si>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</si>
  <si>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</si>
  <si>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</si>
  <si>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</si>
  <si>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</si>
  <si>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</si>
  <si>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</si>
  <si>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</si>
  <si>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</si>
  <si>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</si>
  <si>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</si>
  <si>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</si>
  <si>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</si>
  <si>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</si>
  <si>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</si>
  <si>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</si>
  <si>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</si>
  <si>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</si>
  <si>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</si>
  <si>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</si>
  <si>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</si>
  <si>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</si>
  <si>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</si>
  <si>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</si>
  <si>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</si>
  <si>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</si>
  <si>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</si>
  <si>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</si>
  <si>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</si>
  <si>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</si>
  <si>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</si>
  <si>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</si>
  <si>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</si>
  <si>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</si>
  <si>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</si>
  <si>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</si>
  <si>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</si>
  <si>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</si>
  <si>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</si>
  <si>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</si>
  <si>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</si>
  <si>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</si>
  <si>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</si>
  <si>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</si>
  <si>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</si>
  <si>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</si>
  <si>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</si>
  <si>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</si>
  <si>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</si>
  <si>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</si>
  <si>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</si>
  <si>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</si>
  <si>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</si>
  <si>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</si>
  <si>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</si>
  <si>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</si>
  <si>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</si>
  <si>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</si>
  <si>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</si>
  <si>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</si>
  <si>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</si>
  <si>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</si>
  <si>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</si>
  <si>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</si>
  <si>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</si>
  <si>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</si>
  <si>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</si>
  <si>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</si>
  <si>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</si>
  <si>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</si>
  <si>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</si>
  <si>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</si>
  <si>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</si>
  <si>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</si>
  <si>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</si>
  <si>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</si>
  <si>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</si>
  <si>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</si>
  <si>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</si>
  <si>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</si>
  <si>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</si>
  <si>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</si>
  <si>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</si>
  <si>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</si>
  <si>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</si>
  <si>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</si>
  <si>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</si>
  <si>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</si>
  <si>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</si>
  <si>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</si>
  <si>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</si>
  <si>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</si>
  <si>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</si>
  <si>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</si>
  <si>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</si>
  <si>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</si>
  <si>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</si>
  <si>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</si>
  <si>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</si>
  <si>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</si>
  <si>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</si>
  <si>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</si>
  <si>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</si>
  <si>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</si>
  <si>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</si>
  <si>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</si>
  <si>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</si>
  <si>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</si>
  <si>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</si>
  <si>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</si>
  <si>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</si>
  <si>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</si>
  <si>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</si>
  <si>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</si>
  <si>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</si>
  <si>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</si>
  <si>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</si>
  <si>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</si>
  <si>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</si>
  <si>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</si>
  <si>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</si>
  <si>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</si>
  <si>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</si>
  <si>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</si>
  <si>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</si>
  <si>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</si>
  <si>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</si>
  <si>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</si>
  <si>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</si>
  <si>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</si>
  <si>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</si>
  <si>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</si>
  <si>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</si>
  <si>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</si>
  <si>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</si>
  <si>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</si>
  <si>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</si>
  <si>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</si>
  <si>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</si>
  <si>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</si>
  <si>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</si>
  <si>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</si>
  <si>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</si>
  <si>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</si>
  <si>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</si>
  <si>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</si>
  <si>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</si>
  <si>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</si>
  <si>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</si>
  <si>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</si>
  <si>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</si>
  <si>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</si>
  <si>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</si>
  <si>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</si>
  <si>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</si>
  <si>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</si>
  <si>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</si>
  <si>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</si>
  <si>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</si>
  <si>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</si>
  <si>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</si>
  <si>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</si>
  <si>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</si>
  <si>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</si>
  <si>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</si>
  <si>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</si>
  <si>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</si>
  <si>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</si>
  <si>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</si>
  <si>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</si>
  <si>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</si>
  <si>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</si>
  <si>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</si>
  <si>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</si>
  <si>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</si>
  <si>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</si>
  <si>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</si>
  <si>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</si>
  <si>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</si>
  <si>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</si>
  <si>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</si>
  <si>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</si>
  <si>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</si>
  <si>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</si>
  <si>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</si>
  <si>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</si>
  <si>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</si>
  <si>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</si>
  <si>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</si>
  <si>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</si>
  <si>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</si>
  <si>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</si>
  <si>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</si>
  <si>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</si>
  <si>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</si>
  <si>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</si>
  <si>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</si>
  <si>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</si>
  <si>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</si>
  <si>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</si>
  <si>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</si>
  <si>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</si>
  <si>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</si>
  <si>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</si>
  <si>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</si>
  <si>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</si>
  <si>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</si>
  <si>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</si>
  <si>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</si>
  <si>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</si>
  <si>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</si>
  <si>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</si>
  <si>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</si>
  <si>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</si>
  <si>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</si>
  <si>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</si>
  <si>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</si>
  <si>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</si>
  <si>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</si>
  <si>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</si>
  <si>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</si>
  <si>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</si>
  <si>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</si>
  <si>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</si>
  <si>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</si>
  <si>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</si>
  <si>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</si>
  <si>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</si>
  <si>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</si>
  <si>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</si>
  <si>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</si>
  <si>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</si>
  <si>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</si>
  <si>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</si>
  <si>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</si>
  <si>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</si>
  <si>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</si>
  <si>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</si>
  <si>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</si>
  <si>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</si>
  <si>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</si>
  <si>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</si>
  <si>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</si>
  <si>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</si>
  <si>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</si>
  <si>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</si>
  <si>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</si>
  <si>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</si>
  <si>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</si>
  <si>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</si>
  <si>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</si>
  <si>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</si>
  <si>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</si>
  <si>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</si>
  <si>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</si>
  <si>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</si>
  <si>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</si>
  <si>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</si>
  <si>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</si>
  <si>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</si>
  <si>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</si>
  <si>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</si>
  <si>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</si>
  <si>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</si>
  <si>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</si>
  <si>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</si>
  <si>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</si>
  <si>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</si>
  <si>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</si>
  <si>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</si>
  <si>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</si>
  <si>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</si>
  <si>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</si>
  <si>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</si>
  <si>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</si>
  <si>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</si>
  <si>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</si>
  <si>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</si>
  <si>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</si>
  <si>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</si>
  <si>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</si>
  <si>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</si>
  <si>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</si>
  <si>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</si>
  <si>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</si>
  <si>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</si>
  <si>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</si>
  <si>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</si>
  <si>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</si>
  <si>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</si>
  <si>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</si>
  <si>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</si>
  <si>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</si>
  <si>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</si>
  <si>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</si>
  <si>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</si>
  <si>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</si>
  <si>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</si>
  <si>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</si>
  <si>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</si>
  <si>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</si>
  <si>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</si>
  <si>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</si>
  <si>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</si>
  <si>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</si>
  <si>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</si>
  <si>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</si>
  <si>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</si>
  <si>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</si>
  <si>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</si>
  <si>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</si>
  <si>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</si>
  <si>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</si>
  <si>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</si>
  <si>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</si>
  <si>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</si>
  <si>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</si>
  <si>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</si>
  <si>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</si>
  <si>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</si>
  <si>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</si>
  <si>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</si>
  <si>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</si>
  <si>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</si>
  <si>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</si>
  <si>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</si>
  <si>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</si>
  <si>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</si>
  <si>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</si>
  <si>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</si>
  <si>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</si>
  <si>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</si>
  <si>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</si>
  <si>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</si>
  <si>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</si>
  <si>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</si>
  <si>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</si>
  <si>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</si>
  <si>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</si>
  <si>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</si>
  <si>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</si>
  <si>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</si>
  <si>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</si>
  <si>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</si>
  <si>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</si>
  <si>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</si>
  <si>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</si>
  <si>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</si>
  <si>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</si>
  <si>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</si>
  <si>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</si>
  <si>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</si>
  <si>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</si>
  <si>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</si>
  <si>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</si>
  <si>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</si>
  <si>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</si>
  <si>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</si>
  <si>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</si>
  <si>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</si>
  <si>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</si>
  <si>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</si>
  <si>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</si>
  <si>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</si>
  <si>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</si>
  <si>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</si>
  <si>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</si>
  <si>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</si>
  <si>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</si>
  <si>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</si>
  <si>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</si>
  <si>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</si>
  <si>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</si>
  <si>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</si>
  <si>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</si>
  <si>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</si>
  <si>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</si>
  <si>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</si>
  <si>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</si>
  <si>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</si>
  <si>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</si>
  <si>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</si>
  <si>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</si>
  <si>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</si>
  <si>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</si>
  <si>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</si>
  <si>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</si>
  <si>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</si>
  <si>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</si>
  <si>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</si>
  <si>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</si>
  <si>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</si>
  <si>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</si>
  <si>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</si>
  <si>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</si>
  <si>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</si>
  <si>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</si>
  <si>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</si>
  <si>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</si>
  <si>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</si>
  <si>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</si>
  <si>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</si>
  <si>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</si>
  <si>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</si>
  <si>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</si>
  <si>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</si>
  <si>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</si>
  <si>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</si>
  <si>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</si>
  <si>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</si>
  <si>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</si>
  <si>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</si>
  <si>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</si>
  <si>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</si>
  <si>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</si>
  <si>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</si>
  <si>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</si>
  <si>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</si>
  <si>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</si>
  <si>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</si>
  <si>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</si>
  <si>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</si>
  <si>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</si>
  <si>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</si>
  <si>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</si>
  <si>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</si>
  <si>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</si>
  <si>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</si>
  <si>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</si>
  <si>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</si>
  <si>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</si>
  <si>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</si>
  <si>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</si>
  <si>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</si>
  <si>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</si>
  <si>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</si>
  <si>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</si>
  <si>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</si>
  <si>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</si>
  <si>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</si>
  <si>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</si>
  <si>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</si>
  <si>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</si>
  <si>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</si>
  <si>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</si>
  <si>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</si>
  <si>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</si>
  <si>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</si>
  <si>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</si>
  <si>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</si>
  <si>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</si>
  <si>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</si>
  <si>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</si>
  <si>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</si>
  <si>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</si>
  <si>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</si>
  <si>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</si>
  <si>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</si>
  <si>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</si>
  <si>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</si>
  <si>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</si>
  <si>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</si>
  <si>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</si>
  <si>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</si>
  <si>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</si>
  <si>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</si>
  <si>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</si>
  <si>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</si>
  <si>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</si>
  <si>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</si>
  <si>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</si>
  <si>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</si>
  <si>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</si>
  <si>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</si>
  <si>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</si>
  <si>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</si>
  <si>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</si>
  <si>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</si>
  <si>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</si>
  <si>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</si>
  <si>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</si>
  <si>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</si>
  <si>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</si>
  <si>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</si>
  <si>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</si>
  <si>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</si>
  <si>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</si>
  <si>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</si>
  <si>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</si>
  <si>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</si>
  <si>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</si>
  <si>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</si>
  <si>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</si>
  <si>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</si>
  <si>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</si>
  <si>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</si>
  <si>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</si>
  <si>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</si>
  <si>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</si>
  <si>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</si>
  <si>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</si>
  <si>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</si>
  <si>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</si>
  <si>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</si>
  <si>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</si>
  <si>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</si>
  <si>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</si>
  <si>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</si>
  <si>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</si>
  <si>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</si>
  <si>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</si>
  <si>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</si>
  <si>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</si>
  <si>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</si>
  <si>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</si>
  <si>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</si>
  <si>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</si>
  <si>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</si>
  <si>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</si>
  <si>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</si>
  <si>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</si>
  <si>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</si>
  <si>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</si>
  <si>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</si>
  <si>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</si>
  <si>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</si>
  <si>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</si>
  <si>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</si>
  <si>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</si>
  <si>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</si>
  <si>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</si>
  <si>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</si>
  <si>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</si>
  <si>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</si>
  <si>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</si>
  <si>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</si>
  <si>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</si>
  <si>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</si>
  <si>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</si>
  <si>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</si>
  <si>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</si>
  <si>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</si>
  <si>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</si>
  <si>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</si>
  <si>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</si>
  <si>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</si>
  <si>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</si>
  <si>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</si>
  <si>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</si>
  <si>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</si>
  <si>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</si>
  <si>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</si>
  <si>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</si>
  <si>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</si>
  <si>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</si>
  <si>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</si>
  <si>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</si>
  <si>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</si>
  <si>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</si>
  <si>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</si>
  <si>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</si>
  <si>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</si>
  <si>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</si>
  <si>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</si>
  <si>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</si>
  <si>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</si>
  <si>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</si>
  <si>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</si>
  <si>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</si>
  <si>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</si>
  <si>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</si>
  <si>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</si>
  <si>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</si>
  <si>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</si>
  <si>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</si>
  <si>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</si>
  <si>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</si>
  <si>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</si>
  <si>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</si>
  <si>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</si>
  <si>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</si>
  <si>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</si>
  <si>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</si>
  <si>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</si>
  <si>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</si>
  <si>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</si>
  <si>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</si>
  <si>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</si>
  <si>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</si>
  <si>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</si>
  <si>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</si>
  <si>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</si>
  <si>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</si>
  <si>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</si>
  <si>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</si>
  <si>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</si>
  <si>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</si>
  <si>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</si>
  <si>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</si>
  <si>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</si>
  <si>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</si>
  <si>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</si>
  <si>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</si>
  <si>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</si>
  <si>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</si>
  <si>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</si>
  <si>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</si>
  <si>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</si>
  <si>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</si>
  <si>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</si>
  <si>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</si>
  <si>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</si>
  <si>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</si>
  <si>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</si>
  <si>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</si>
  <si>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</si>
  <si>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</si>
  <si>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</si>
  <si>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</si>
  <si>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</si>
  <si>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</si>
  <si>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</si>
  <si>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</si>
  <si>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</si>
  <si>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</si>
  <si>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</si>
  <si>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</si>
  <si>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</si>
  <si>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</si>
  <si>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</si>
  <si>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</si>
  <si>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</si>
  <si>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</si>
  <si>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</si>
  <si>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</si>
  <si>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</si>
  <si>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</si>
  <si>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</si>
  <si>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</si>
  <si>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</si>
  <si>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</si>
  <si>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</si>
  <si>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</si>
  <si>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</si>
  <si>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</si>
  <si>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</si>
  <si>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</si>
  <si>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</si>
  <si>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</si>
  <si>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</si>
  <si>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</si>
  <si>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</si>
  <si>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</si>
  <si>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</si>
  <si>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</si>
  <si>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</si>
  <si>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</si>
  <si>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</si>
  <si>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</si>
  <si>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</si>
  <si>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</si>
  <si>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</si>
  <si>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</si>
  <si>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</si>
  <si>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</si>
  <si>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</si>
  <si>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</si>
  <si>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</si>
  <si>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</si>
  <si>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</si>
  <si>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</si>
  <si>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</si>
  <si>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</si>
  <si>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</si>
  <si>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</si>
  <si>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</si>
  <si>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</si>
  <si>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</si>
  <si>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</si>
  <si>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</si>
  <si>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</si>
  <si>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</si>
  <si>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</si>
  <si>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</si>
  <si>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</si>
  <si>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</si>
  <si>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</si>
  <si>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</si>
  <si>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</si>
  <si>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</si>
  <si>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</si>
  <si>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</si>
  <si>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</si>
  <si>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</si>
  <si>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</si>
  <si>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</si>
  <si>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</si>
  <si>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</si>
  <si>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</si>
  <si>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</si>
  <si>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</si>
  <si>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</si>
  <si>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</si>
  <si>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</si>
  <si>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</si>
  <si>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</si>
  <si>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</si>
  <si>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</si>
  <si>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</si>
  <si>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</si>
  <si>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</si>
  <si>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</si>
  <si>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</si>
  <si>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</si>
  <si>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</si>
  <si>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</si>
  <si>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</si>
  <si>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</si>
  <si>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</si>
  <si>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</si>
  <si>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</si>
  <si>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</si>
  <si>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</si>
  <si>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</si>
  <si>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</si>
  <si>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</si>
  <si>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</si>
  <si>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</si>
  <si>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</si>
  <si>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</si>
  <si>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</si>
  <si>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</si>
  <si>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</si>
  <si>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</si>
  <si>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</si>
  <si>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</si>
  <si>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</si>
  <si>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</si>
  <si>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</si>
  <si>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</si>
  <si>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</si>
  <si>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</si>
  <si>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</si>
  <si>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</si>
  <si>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</si>
  <si>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</si>
  <si>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</si>
  <si>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</si>
  <si>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</si>
  <si>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</si>
  <si>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</si>
  <si>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</si>
  <si>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</si>
  <si>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</si>
  <si>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</si>
  <si>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</si>
  <si>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</si>
  <si>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</si>
  <si>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</si>
  <si>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</si>
  <si>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</si>
  <si>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</si>
  <si>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</si>
  <si>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</si>
  <si>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</si>
  <si>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</si>
  <si>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</si>
  <si>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</si>
  <si>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</si>
  <si>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</si>
  <si>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</si>
  <si>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</si>
  <si>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</si>
  <si>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</si>
  <si>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</si>
  <si>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</si>
  <si>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</si>
  <si>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</si>
  <si>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</si>
  <si>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</si>
  <si>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</si>
  <si>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</si>
  <si>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</si>
  <si>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</si>
  <si>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</si>
  <si>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</si>
  <si>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</si>
  <si>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</si>
  <si>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</si>
  <si>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</si>
  <si>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</si>
  <si>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</si>
  <si>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</si>
  <si>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</si>
  <si>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</si>
  <si>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</si>
  <si>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</si>
  <si>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</si>
  <si>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</si>
  <si>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</si>
  <si>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</si>
  <si>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</si>
  <si>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</si>
  <si>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</si>
  <si>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</si>
  <si>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</si>
  <si>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</si>
  <si>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</si>
  <si>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</si>
  <si>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</si>
  <si>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</si>
  <si>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</si>
  <si>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</si>
  <si>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</si>
  <si>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</si>
  <si>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</si>
  <si>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</si>
  <si>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</si>
  <si>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</si>
  <si>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</si>
  <si>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</si>
  <si>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</si>
  <si>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</si>
  <si>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</si>
  <si>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</si>
  <si>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</si>
  <si>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</si>
  <si>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</si>
  <si>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</si>
  <si>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</si>
  <si>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</si>
  <si>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</si>
  <si>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</si>
  <si>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</si>
  <si>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</si>
  <si>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</si>
  <si>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</si>
  <si>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</si>
  <si>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</si>
  <si>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</si>
  <si>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</si>
  <si>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</si>
  <si>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</si>
  <si>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</si>
  <si>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</si>
  <si>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</si>
  <si>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</si>
  <si>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</si>
  <si>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</si>
  <si>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</si>
  <si>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</si>
  <si>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</si>
  <si>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</si>
  <si>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</si>
  <si>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</si>
  <si>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</si>
  <si>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</si>
  <si>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</si>
  <si>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</si>
  <si>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</si>
  <si>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</si>
  <si>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</si>
  <si>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</si>
  <si>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</si>
  <si>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</si>
  <si>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</si>
  <si>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</si>
  <si>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</si>
  <si>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</si>
  <si>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</si>
  <si>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</si>
  <si>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</si>
  <si>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</si>
  <si>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</si>
  <si>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</si>
  <si>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</si>
  <si>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</si>
  <si>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</si>
  <si>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</si>
  <si>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</si>
  <si>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</si>
  <si>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</si>
  <si>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</si>
  <si>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</si>
  <si>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</si>
  <si>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</si>
  <si>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</si>
  <si>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</si>
  <si>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</si>
  <si>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</si>
  <si>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</si>
  <si>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</si>
  <si>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</si>
  <si>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</si>
  <si>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</si>
  <si>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</si>
  <si>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</si>
  <si>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</si>
  <si>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</si>
  <si>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</si>
  <si>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</si>
  <si>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</si>
  <si>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</si>
  <si>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</si>
  <si>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</si>
  <si>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</si>
  <si>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</si>
  <si>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</si>
  <si>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</si>
  <si>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</si>
  <si>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</si>
  <si>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</si>
  <si>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</si>
  <si>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</si>
  <si>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</si>
  <si>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</si>
  <si>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</si>
  <si>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</si>
  <si>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</si>
  <si>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</si>
  <si>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</si>
  <si>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</si>
  <si>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</si>
  <si>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</si>
  <si>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</si>
  <si>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</si>
  <si>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</si>
  <si>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</si>
  <si>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</si>
  <si>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</si>
  <si>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</si>
  <si>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</si>
  <si>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</si>
  <si>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</si>
  <si>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</si>
  <si>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</si>
  <si>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</si>
  <si>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</si>
  <si>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</si>
  <si>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</si>
  <si>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</si>
  <si>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</si>
  <si>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</si>
  <si>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</si>
  <si>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</si>
  <si>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</si>
  <si>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</si>
  <si>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</si>
  <si>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</si>
  <si>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</si>
  <si>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</si>
  <si>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</si>
  <si>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</si>
  <si>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</si>
  <si>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</si>
  <si>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</si>
  <si>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</si>
  <si>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</si>
  <si>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</si>
  <si>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</si>
  <si>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</si>
  <si>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</si>
  <si>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</si>
  <si>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</si>
  <si>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</si>
  <si>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</si>
  <si>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</si>
  <si>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</si>
  <si>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</si>
  <si>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</si>
  <si>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</si>
  <si>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</si>
  <si>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</si>
  <si>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</si>
  <si>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</si>
  <si>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</si>
  <si>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</si>
  <si>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</si>
  <si>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</si>
  <si>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</si>
  <si>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</si>
  <si>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</si>
  <si>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</si>
  <si>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</si>
  <si>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</si>
  <si>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</si>
  <si>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</si>
  <si>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</si>
  <si>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</si>
  <si>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</si>
  <si>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</si>
  <si>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</si>
  <si>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</si>
  <si>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</si>
  <si>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</si>
  <si>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</si>
  <si>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</si>
  <si>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</si>
  <si>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</si>
  <si>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</si>
  <si>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</si>
  <si>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</si>
  <si>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</si>
  <si>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</si>
  <si>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</si>
  <si>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</si>
  <si>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</si>
  <si>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</si>
  <si>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</si>
  <si>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</si>
  <si>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</si>
  <si>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</si>
  <si>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</si>
  <si>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</si>
  <si>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</si>
  <si>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</si>
  <si>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</si>
  <si>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</si>
  <si>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</si>
  <si>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</si>
  <si>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</si>
  <si>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</si>
  <si>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</si>
  <si>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</si>
  <si>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</si>
  <si>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</si>
  <si>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</si>
  <si>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</si>
  <si>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</si>
  <si>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</si>
  <si>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</si>
  <si>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</si>
  <si>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</si>
  <si>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</si>
  <si>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</si>
  <si>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</si>
  <si>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</si>
  <si>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</si>
  <si>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</si>
  <si>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</si>
  <si>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</si>
  <si>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</si>
  <si>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</si>
  <si>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</si>
  <si>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</si>
  <si>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</si>
  <si>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</si>
  <si>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</si>
  <si>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</si>
  <si>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</si>
  <si>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</si>
  <si>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</si>
  <si>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</si>
  <si>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</si>
  <si>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</si>
  <si>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</si>
  <si>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</si>
  <si>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</si>
  <si>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</si>
  <si>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</si>
  <si>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</si>
  <si>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</si>
  <si>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</si>
  <si>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</si>
  <si>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</si>
  <si>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</si>
  <si>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</si>
  <si>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</si>
  <si>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</si>
  <si>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</si>
  <si>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</si>
  <si>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</si>
  <si>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</si>
  <si>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</si>
  <si>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</si>
  <si>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</si>
  <si>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</si>
  <si>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</si>
  <si>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</si>
  <si>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</si>
  <si>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</si>
  <si>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</si>
  <si>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</si>
  <si>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</si>
  <si>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</si>
  <si>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</si>
  <si>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</si>
  <si>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</si>
  <si>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</si>
  <si>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</si>
  <si>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</si>
  <si>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</si>
  <si>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</si>
  <si>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</si>
  <si>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</si>
  <si>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</si>
  <si>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</si>
  <si>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</si>
  <si>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</si>
  <si>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</si>
  <si>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</si>
  <si>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</si>
  <si>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</si>
  <si>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</si>
  <si>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</si>
  <si>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</si>
  <si>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</si>
  <si>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</si>
  <si>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</si>
  <si>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</si>
  <si>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</si>
  <si>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</si>
  <si>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</si>
  <si>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</si>
  <si>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</si>
  <si>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</si>
  <si>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</si>
  <si>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</si>
  <si>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</si>
  <si>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</si>
  <si>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</si>
  <si>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</si>
  <si>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</si>
  <si>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</si>
  <si>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</si>
  <si>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</si>
  <si>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</si>
  <si>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</si>
  <si>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</si>
  <si>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</si>
  <si>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</si>
  <si>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</si>
  <si>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</si>
  <si>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</si>
  <si>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</si>
  <si>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</si>
  <si>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</si>
  <si>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</si>
  <si>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</si>
  <si>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</si>
  <si>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</si>
  <si>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</si>
  <si>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</si>
  <si>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</si>
  <si>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</si>
  <si>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</si>
  <si>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</si>
  <si>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</si>
  <si>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</si>
  <si>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</si>
  <si>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</si>
  <si>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</si>
  <si>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</si>
  <si>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</si>
  <si>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</si>
  <si>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</si>
  <si>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</si>
  <si>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</si>
  <si>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</si>
  <si>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</si>
  <si>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</si>
  <si>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</si>
  <si>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</si>
  <si>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</si>
  <si>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</si>
  <si>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</si>
  <si>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</si>
  <si>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</si>
  <si>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</si>
  <si>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</si>
  <si>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</si>
  <si>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</si>
  <si>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</si>
  <si>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</si>
  <si>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</si>
  <si>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</si>
  <si>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</si>
  <si>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</si>
  <si>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</si>
  <si>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</si>
  <si>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</si>
  <si>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</si>
  <si>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</si>
  <si>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</si>
  <si>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</si>
  <si>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</si>
  <si>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</si>
  <si>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</si>
  <si>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</si>
  <si>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</si>
  <si>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</si>
  <si>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</si>
  <si>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</si>
  <si>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</si>
  <si>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</si>
  <si>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</si>
  <si>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</si>
  <si>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</si>
  <si>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</si>
  <si>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</si>
  <si>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</si>
  <si>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</si>
  <si>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</si>
  <si>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</si>
  <si>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</si>
  <si>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</si>
  <si>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</si>
  <si>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</si>
  <si>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</si>
  <si>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</si>
  <si>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</si>
  <si>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</si>
  <si>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</si>
  <si>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</si>
  <si>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</si>
  <si>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</si>
  <si>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</si>
  <si>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</si>
  <si>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</si>
  <si>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</si>
  <si>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</si>
  <si>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</si>
  <si>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</si>
  <si>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</si>
  <si>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</si>
  <si>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</si>
  <si>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</si>
  <si>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</si>
  <si>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</si>
  <si>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</si>
  <si>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</si>
  <si>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</si>
  <si>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</si>
  <si>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</si>
  <si>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</si>
  <si>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</si>
  <si>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</si>
  <si>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</si>
  <si>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</si>
  <si>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</si>
  <si>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</si>
  <si>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</si>
  <si>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</si>
  <si>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</si>
  <si>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</si>
  <si>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</si>
  <si>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</si>
  <si>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</si>
  <si>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</si>
  <si>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</si>
  <si>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</si>
  <si>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</si>
  <si>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</si>
  <si>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</si>
  <si>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</si>
  <si>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</si>
  <si>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</si>
  <si>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</si>
  <si>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</si>
  <si>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</si>
  <si>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</si>
  <si>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</si>
  <si>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</si>
  <si>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</si>
  <si>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</si>
  <si>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</si>
  <si>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</si>
  <si>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</si>
  <si>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</si>
  <si>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</si>
  <si>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</si>
  <si>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</si>
  <si>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</si>
  <si>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</si>
  <si>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</si>
  <si>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</si>
  <si>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</si>
  <si>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</si>
  <si>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</si>
  <si>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</si>
  <si>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</si>
  <si>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</si>
  <si>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</si>
  <si>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</si>
  <si>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</si>
  <si>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</si>
  <si>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</si>
  <si>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</si>
  <si>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</si>
  <si>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</si>
  <si>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</si>
  <si>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</si>
  <si>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</si>
  <si>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</si>
  <si>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</si>
  <si>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</si>
  <si>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</si>
  <si>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</si>
  <si>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</si>
  <si>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</si>
  <si>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</si>
  <si>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</si>
  <si>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</si>
  <si>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</si>
  <si>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</si>
  <si>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</si>
  <si>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</si>
  <si>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</si>
  <si>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</si>
  <si>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</si>
  <si>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</si>
  <si>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</si>
  <si>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</si>
  <si>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</si>
  <si>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</si>
  <si>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</si>
  <si>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</si>
  <si>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</si>
  <si>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</si>
  <si>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</si>
  <si>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</si>
  <si>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</si>
  <si>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</si>
  <si>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</si>
  <si>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</si>
  <si>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</si>
  <si>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</si>
  <si>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</si>
  <si>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</si>
  <si>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</si>
  <si>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</si>
  <si>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</si>
  <si>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</si>
  <si>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</si>
  <si>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</si>
  <si>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</si>
  <si>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</si>
  <si>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</si>
  <si>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</si>
  <si>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</si>
  <si>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</si>
  <si>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</si>
  <si>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</si>
  <si>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</si>
  <si>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</si>
  <si>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</si>
  <si>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</si>
  <si>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</si>
  <si>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</si>
  <si>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</si>
  <si>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</si>
  <si>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</si>
  <si>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</si>
  <si>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</si>
  <si>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</si>
  <si>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</si>
  <si>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</si>
  <si>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</si>
  <si>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</si>
  <si>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</si>
  <si>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</si>
  <si>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</si>
  <si>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</si>
  <si>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</si>
  <si>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</si>
  <si>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</si>
  <si>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</si>
  <si>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</si>
  <si>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</si>
  <si>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</si>
  <si>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</si>
  <si>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</si>
  <si>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</si>
  <si>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</si>
  <si>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</si>
  <si>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</si>
  <si>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</si>
  <si>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</si>
  <si>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</si>
  <si>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</si>
  <si>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</si>
  <si>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</si>
  <si>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</si>
  <si>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</si>
  <si>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</si>
  <si>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</si>
  <si>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</si>
  <si>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</si>
  <si>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</si>
  <si>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</si>
  <si>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</si>
  <si>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</si>
  <si>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</si>
  <si>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</si>
  <si>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</si>
  <si>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</si>
  <si>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</si>
  <si>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</si>
  <si>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</si>
  <si>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</si>
  <si>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</si>
  <si>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</si>
  <si>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</si>
  <si>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</si>
  <si>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</si>
  <si>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</si>
  <si>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</si>
  <si>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</si>
  <si>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</si>
  <si>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</si>
  <si>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</si>
  <si>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</si>
  <si>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</si>
  <si>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</si>
  <si>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</si>
  <si>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</si>
  <si>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</si>
  <si>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</si>
  <si>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</si>
  <si>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</si>
  <si>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</si>
  <si>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</si>
  <si>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</si>
  <si>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</si>
  <si>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</si>
  <si>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</si>
  <si>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</si>
  <si>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</si>
  <si>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</si>
  <si>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</si>
  <si>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</si>
  <si>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</si>
  <si>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</si>
  <si>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</si>
  <si>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</si>
  <si>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</si>
  <si>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</si>
  <si>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</si>
  <si>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</si>
  <si>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</si>
  <si>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</si>
  <si>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</si>
  <si>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</si>
  <si>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</si>
  <si>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</si>
  <si>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</si>
  <si>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</si>
  <si>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</si>
  <si>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</si>
  <si>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</si>
  <si>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</si>
  <si>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</si>
  <si>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</si>
  <si>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</si>
  <si>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</si>
  <si>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</si>
  <si>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</si>
  <si>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</si>
  <si>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</si>
  <si>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</si>
  <si>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</si>
  <si>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</si>
  <si>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</si>
  <si>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</si>
  <si>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</si>
  <si>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</si>
  <si>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</si>
  <si>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</si>
  <si>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</si>
  <si>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</si>
  <si>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</si>
  <si>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</si>
  <si>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</si>
  <si>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</si>
  <si>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</si>
  <si>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</si>
  <si>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</si>
  <si>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</si>
  <si>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</si>
  <si>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</si>
  <si>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</si>
  <si>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</si>
  <si>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</si>
  <si>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</si>
  <si>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</si>
  <si>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</si>
  <si>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</si>
  <si>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</si>
  <si>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</si>
  <si>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</si>
  <si>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</si>
  <si>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</si>
  <si>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</si>
  <si>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</si>
  <si>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</si>
  <si>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</si>
  <si>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</si>
  <si>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</si>
  <si>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</si>
  <si>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</si>
  <si>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</si>
  <si>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</si>
  <si>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</si>
  <si>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</si>
  <si>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</si>
  <si>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</si>
  <si>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</si>
  <si>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</si>
  <si>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</si>
  <si>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</si>
  <si>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</si>
  <si>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</si>
  <si>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</si>
  <si>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</si>
  <si>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</si>
  <si>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</si>
  <si>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</si>
  <si>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</si>
  <si>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</si>
  <si>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</si>
  <si>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</si>
  <si>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</si>
  <si>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</si>
  <si>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</si>
  <si>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</si>
  <si>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</si>
  <si>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</si>
  <si>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</si>
  <si>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</si>
  <si>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</si>
  <si>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</si>
  <si>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</si>
  <si>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</si>
  <si>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</si>
  <si>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</si>
  <si>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</si>
  <si>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</si>
  <si>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</si>
  <si>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</si>
  <si>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</si>
  <si>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</si>
  <si>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</si>
  <si>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</si>
  <si>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</si>
  <si>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</si>
  <si>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</si>
  <si>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</si>
  <si>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</si>
  <si>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</si>
  <si>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</si>
  <si>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</si>
  <si>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</si>
  <si>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</si>
  <si>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</si>
  <si>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</si>
  <si>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</si>
  <si>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</si>
  <si>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</si>
  <si>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</si>
  <si>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</si>
  <si>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</si>
  <si>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</si>
  <si>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</si>
  <si>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</si>
  <si>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</si>
  <si>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</si>
  <si>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</si>
  <si>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</si>
  <si>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</si>
  <si>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</si>
  <si>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</si>
  <si>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</si>
  <si>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</si>
  <si>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</si>
  <si>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</si>
  <si>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</si>
  <si>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</si>
  <si>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</si>
  <si>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</si>
  <si>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</si>
  <si>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</si>
  <si>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</si>
  <si>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</si>
  <si>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</si>
  <si>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</si>
  <si>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</si>
  <si>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</si>
  <si>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</si>
  <si>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</si>
  <si>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</si>
  <si>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</si>
  <si>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</si>
  <si>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</si>
  <si>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</si>
  <si>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</si>
  <si>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</si>
  <si>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</si>
  <si>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</si>
  <si>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</si>
  <si>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</si>
  <si>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</si>
  <si>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</si>
  <si>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</si>
  <si>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</si>
  <si>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</si>
  <si>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</si>
  <si>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</si>
  <si>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</si>
  <si>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</si>
  <si>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</si>
  <si>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</si>
  <si>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</si>
  <si>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</si>
  <si>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</si>
  <si>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</si>
  <si>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</si>
  <si>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</si>
  <si>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</si>
  <si>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</si>
  <si>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</si>
  <si>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</si>
  <si>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</si>
  <si>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</si>
  <si>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</si>
  <si>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</si>
  <si>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</si>
  <si>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</si>
  <si>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</si>
  <si>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</si>
  <si>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</si>
  <si>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</si>
  <si>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</si>
  <si>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</si>
  <si>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</si>
  <si>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</si>
  <si>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</si>
  <si>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</si>
  <si>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</si>
  <si>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</si>
  <si>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</si>
  <si>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</si>
  <si>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</si>
  <si>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</si>
  <si>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</si>
  <si>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</si>
  <si>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</si>
  <si>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</si>
  <si>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</si>
  <si>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</si>
  <si>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</si>
  <si>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</si>
  <si>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</si>
  <si>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</si>
  <si>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</si>
  <si>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</si>
  <si>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</si>
  <si>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</si>
  <si>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</si>
  <si>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</si>
  <si>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</si>
  <si>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</si>
  <si>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</si>
  <si>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</si>
  <si>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</si>
  <si>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</si>
  <si>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</si>
  <si>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</si>
  <si>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</si>
  <si>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</si>
  <si>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</si>
  <si>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</si>
  <si>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</si>
  <si>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</si>
  <si>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</si>
  <si>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</si>
  <si>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</si>
  <si>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</si>
  <si>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</si>
  <si>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</si>
  <si>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</si>
  <si>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</si>
  <si>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</si>
  <si>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</si>
  <si>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</si>
  <si>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</si>
  <si>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</si>
  <si>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</si>
  <si>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</si>
  <si>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</si>
  <si>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</si>
  <si>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</si>
  <si>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</si>
  <si>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</si>
  <si>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</si>
  <si>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</si>
  <si>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</si>
  <si>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</si>
  <si>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</si>
  <si>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</si>
  <si>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</si>
  <si>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</si>
  <si>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</si>
  <si>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</si>
  <si>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</si>
  <si>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</si>
  <si>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</si>
  <si>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</si>
  <si>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</si>
  <si>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</si>
  <si>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</si>
  <si>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</si>
  <si>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</si>
  <si>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</si>
  <si>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</si>
  <si>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</si>
  <si>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</si>
  <si>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</si>
  <si>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</si>
  <si>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</si>
  <si>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</si>
  <si>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</si>
  <si>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</si>
  <si>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</si>
  <si>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</si>
  <si>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</si>
  <si>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</si>
  <si>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</si>
  <si>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</si>
  <si>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</si>
  <si>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</si>
  <si>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</si>
  <si>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</si>
  <si>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</si>
  <si>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</si>
  <si>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</si>
  <si>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</si>
  <si>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</si>
  <si>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</si>
  <si>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</si>
  <si>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</si>
  <si>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</si>
  <si>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</si>
  <si>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</si>
  <si>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</si>
  <si>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</si>
  <si>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</si>
  <si>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</si>
  <si>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</si>
  <si>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</si>
  <si>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</si>
  <si>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</si>
  <si>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</si>
  <si>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</si>
  <si>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</si>
  <si>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</si>
  <si>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</si>
  <si>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</si>
  <si>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</si>
  <si>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</si>
  <si>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</si>
  <si>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</si>
  <si>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</si>
  <si>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</si>
  <si>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</si>
  <si>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</si>
  <si>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</si>
  <si>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</si>
  <si>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</si>
  <si>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</si>
  <si>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</si>
  <si>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</si>
  <si>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</si>
  <si>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</si>
  <si>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</si>
  <si>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</si>
  <si>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</si>
  <si>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</si>
  <si>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</si>
  <si>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</si>
  <si>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</si>
  <si>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</si>
  <si>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</si>
  <si>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</si>
  <si>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</si>
  <si>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</si>
  <si>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</si>
  <si>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</si>
  <si>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</si>
  <si>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</si>
  <si>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</si>
  <si>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</si>
  <si>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</si>
  <si>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</si>
  <si>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</si>
  <si>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</si>
  <si>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</si>
  <si>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</si>
  <si>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</si>
  <si>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</si>
  <si>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</si>
  <si>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</si>
  <si>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</si>
  <si>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</si>
  <si>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</si>
  <si>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</si>
  <si>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</si>
  <si>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</si>
  <si>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</si>
  <si>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</si>
  <si>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</si>
  <si>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</si>
  <si>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</si>
  <si>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</si>
  <si>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</si>
  <si>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</si>
  <si>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</si>
  <si>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</si>
  <si>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</si>
  <si>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</si>
  <si>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</si>
  <si>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</si>
  <si>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</si>
  <si>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</si>
  <si>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</si>
  <si>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</si>
  <si>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</si>
  <si>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</si>
  <si>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</si>
  <si>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</si>
  <si>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</si>
  <si>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</si>
  <si>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</si>
  <si>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</si>
  <si>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</si>
  <si>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</si>
  <si>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</si>
  <si>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</si>
  <si>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</si>
  <si>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</si>
  <si>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</si>
  <si>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</si>
  <si>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</si>
  <si>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</si>
  <si>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</si>
  <si>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</si>
  <si>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</si>
  <si>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</si>
  <si>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</si>
  <si>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</si>
  <si>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</si>
  <si>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</si>
  <si>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</si>
  <si>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</si>
  <si>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</si>
  <si>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</si>
  <si>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</si>
  <si>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</si>
  <si>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</si>
  <si>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</si>
  <si>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</si>
  <si>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</si>
  <si>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</si>
  <si>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</si>
  <si>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</si>
  <si>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</si>
  <si>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</si>
  <si>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</si>
  <si>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</si>
  <si>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</si>
  <si>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</si>
  <si>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</si>
  <si>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</si>
  <si>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</si>
  <si>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</si>
  <si>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</si>
  <si>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</si>
  <si>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</si>
  <si>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</si>
  <si>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</si>
  <si>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</si>
  <si>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</si>
  <si>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</si>
  <si>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</si>
  <si>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</si>
  <si>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</si>
  <si>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</si>
  <si>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</si>
  <si>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</si>
  <si>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</si>
  <si>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</si>
  <si>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</si>
  <si>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</si>
  <si>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</si>
  <si>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</si>
  <si>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</si>
  <si>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</si>
  <si>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</si>
  <si>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</si>
  <si>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</si>
  <si>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</si>
  <si>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</si>
  <si>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</si>
  <si>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</si>
  <si>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</si>
  <si>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</si>
  <si>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</si>
  <si>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</si>
  <si>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</si>
  <si>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</si>
  <si>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</si>
  <si>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</si>
  <si>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</si>
  <si>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</si>
  <si>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</si>
  <si>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</si>
  <si>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</si>
  <si>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</si>
  <si>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</si>
  <si>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</si>
  <si>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</si>
  <si>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</si>
  <si>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</si>
  <si>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</si>
  <si>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</si>
  <si>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</si>
  <si>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</si>
  <si>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</si>
  <si>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</si>
  <si>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</si>
  <si>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</si>
  <si>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</si>
  <si>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</si>
  <si>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</si>
  <si>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</si>
  <si>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</si>
  <si>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</si>
  <si>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</si>
  <si>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</si>
  <si>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</si>
  <si>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</si>
  <si>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</si>
  <si>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</si>
  <si>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</si>
  <si>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</si>
  <si>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</si>
  <si>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</si>
  <si>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</si>
  <si>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</si>
  <si>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</si>
  <si>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</si>
  <si>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</si>
  <si>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</si>
  <si>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</si>
  <si>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</si>
  <si>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</si>
  <si>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</si>
  <si>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</si>
  <si>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</si>
  <si>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</si>
  <si>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</si>
  <si>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</si>
  <si>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</si>
  <si>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</si>
  <si>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</si>
  <si>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</si>
  <si>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</si>
  <si>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</si>
  <si>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</si>
  <si>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</si>
  <si>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</si>
  <si>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</si>
  <si>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</si>
  <si>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</si>
  <si>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</si>
  <si>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</si>
  <si>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</si>
  <si>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</si>
  <si>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</si>
  <si>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</si>
  <si>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</si>
  <si>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</si>
  <si>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</si>
  <si>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</si>
  <si>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</si>
  <si>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</si>
  <si>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</si>
  <si>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</si>
  <si>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</si>
  <si>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</si>
  <si>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</si>
  <si>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</si>
  <si>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</si>
  <si>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</si>
  <si>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</si>
  <si>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</si>
  <si>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</si>
  <si>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</si>
  <si>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</si>
  <si>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</si>
  <si>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</si>
  <si>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</si>
  <si>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</si>
  <si>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</si>
  <si>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</si>
  <si>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</si>
  <si>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</si>
  <si>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</si>
  <si>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</si>
  <si>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</si>
  <si>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</si>
  <si>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</si>
  <si>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</si>
  <si>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</si>
  <si>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</si>
  <si>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</si>
  <si>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</si>
  <si>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</si>
  <si>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</si>
  <si>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</si>
  <si>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</si>
  <si>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</si>
  <si>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</si>
  <si>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</si>
  <si>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</si>
  <si>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</si>
  <si>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</si>
  <si>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</si>
  <si>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</si>
  <si>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</si>
  <si>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</si>
  <si>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</si>
  <si>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</si>
  <si>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</si>
  <si>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</si>
  <si>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</si>
  <si>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</si>
  <si>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</si>
  <si>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</si>
  <si>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</si>
  <si>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</si>
  <si>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</si>
  <si>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</si>
  <si>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</si>
  <si>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</si>
  <si>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</si>
  <si>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</si>
  <si>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</si>
  <si>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</si>
  <si>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</si>
  <si>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</si>
  <si>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</si>
  <si>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</si>
  <si>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</si>
  <si>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</si>
  <si>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</si>
  <si>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</si>
  <si>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</si>
  <si>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</si>
  <si>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</si>
  <si>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</si>
  <si>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</si>
  <si>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</si>
  <si>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</si>
  <si>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</si>
  <si>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</si>
  <si>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</si>
  <si>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</si>
  <si>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</si>
  <si>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</si>
  <si>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</si>
  <si>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</si>
  <si>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</si>
  <si>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</si>
  <si>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</si>
  <si>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</si>
  <si>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</si>
  <si>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</si>
  <si>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</si>
  <si>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</si>
  <si>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</si>
  <si>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</si>
  <si>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</si>
  <si>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</si>
  <si>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</si>
  <si>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</si>
  <si>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</si>
  <si>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</si>
  <si>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</si>
  <si>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</si>
  <si>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</si>
  <si>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</si>
  <si>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</si>
  <si>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</si>
  <si>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</si>
  <si>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</si>
  <si>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</si>
  <si>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</si>
  <si>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</si>
  <si>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</si>
  <si>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</si>
  <si>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</si>
  <si>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</si>
  <si>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</si>
  <si>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</si>
  <si>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</si>
  <si>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</si>
  <si>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</si>
  <si>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</si>
  <si>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</si>
  <si>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</si>
  <si>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</si>
  <si>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</si>
  <si>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</si>
  <si>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</si>
  <si>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</si>
  <si>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</si>
  <si>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</si>
  <si>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</si>
  <si>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</si>
  <si>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</si>
  <si>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</si>
  <si>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</si>
  <si>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</si>
  <si>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</si>
  <si>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</si>
  <si>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</si>
  <si>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</si>
  <si>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</si>
  <si>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</si>
  <si>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</si>
  <si>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</si>
  <si>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</si>
  <si>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</si>
  <si>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</si>
  <si>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</si>
  <si>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</si>
  <si>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</si>
  <si>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</si>
  <si>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</si>
  <si>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</si>
  <si>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</si>
  <si>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</si>
  <si>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</si>
  <si>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</si>
  <si>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</si>
  <si>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</si>
  <si>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</si>
  <si>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</si>
  <si>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</si>
  <si>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</si>
  <si>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</si>
  <si>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</si>
  <si>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</si>
  <si>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</si>
  <si>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</si>
  <si>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</si>
  <si>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</si>
  <si>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</si>
  <si>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</si>
  <si>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</si>
  <si>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</si>
  <si>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</si>
  <si>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</si>
  <si>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</si>
  <si>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</si>
  <si>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</si>
  <si>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</si>
  <si>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</si>
  <si>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</si>
  <si>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</si>
  <si>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</si>
  <si>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</si>
  <si>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</si>
  <si>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</si>
  <si>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</si>
  <si>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</si>
  <si>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</si>
  <si>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</si>
  <si>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</si>
  <si>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</si>
  <si>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</si>
  <si>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</si>
  <si>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</si>
  <si>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</si>
  <si>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</si>
  <si>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</si>
  <si>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</si>
  <si>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</si>
  <si>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</si>
  <si>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</si>
  <si>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</si>
  <si>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</si>
  <si>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</si>
  <si>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</si>
  <si>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</si>
  <si>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</si>
  <si>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</si>
  <si>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</si>
  <si>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</si>
  <si>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</si>
  <si>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</si>
  <si>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</si>
  <si>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</si>
  <si>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</si>
  <si>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</si>
  <si>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</si>
  <si>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</si>
  <si>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</si>
  <si>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</si>
  <si>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</si>
  <si>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</si>
  <si>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</si>
  <si>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</si>
  <si>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</si>
  <si>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</si>
  <si>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</si>
  <si>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</si>
  <si>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</si>
  <si>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</si>
  <si>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</si>
  <si>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</si>
  <si>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</si>
  <si>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</si>
  <si>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</si>
  <si>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</si>
  <si>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</si>
  <si>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</si>
  <si>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</si>
  <si>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</si>
  <si>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</si>
  <si>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</si>
  <si>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</si>
  <si>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</si>
  <si>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</si>
  <si>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</si>
  <si>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</si>
  <si>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</si>
  <si>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</si>
  <si>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</si>
  <si>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</si>
  <si>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</si>
  <si>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</si>
  <si>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</si>
  <si>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</si>
  <si>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</si>
  <si>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</si>
  <si>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</si>
  <si>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</si>
  <si>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</si>
  <si>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</si>
  <si>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</si>
  <si>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</si>
  <si>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</si>
  <si>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</si>
  <si>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</si>
  <si>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</si>
  <si>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</si>
  <si>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</si>
  <si>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</si>
  <si>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</si>
  <si>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</si>
  <si>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</si>
  <si>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</si>
  <si>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</si>
  <si>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</si>
  <si>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</si>
  <si>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</si>
  <si>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</si>
  <si>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</si>
  <si>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</si>
  <si>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</si>
  <si>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</si>
  <si>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</si>
  <si>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</si>
  <si>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</si>
  <si>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</si>
  <si>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</si>
  <si>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</si>
  <si>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</si>
  <si>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</si>
  <si>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</si>
  <si>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</si>
  <si>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</si>
  <si>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</si>
  <si>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</si>
  <si>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</si>
  <si>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</si>
  <si>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</si>
  <si>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</si>
  <si>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</si>
  <si>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</si>
  <si>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</si>
  <si>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</si>
  <si>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</si>
  <si>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</si>
  <si>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</si>
  <si>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</si>
  <si>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</si>
  <si>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</si>
  <si>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</si>
  <si>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</si>
  <si>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</si>
  <si>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</si>
  <si>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</si>
  <si>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</si>
  <si>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</si>
  <si>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</si>
  <si>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</si>
  <si>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</si>
  <si>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</si>
  <si>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</si>
  <si>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</si>
  <si>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</si>
  <si>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</si>
  <si>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</si>
  <si>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</si>
  <si>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</si>
  <si>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</si>
  <si>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</si>
  <si>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</si>
  <si>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</si>
  <si>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</si>
  <si>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</si>
  <si>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</si>
  <si>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</si>
  <si>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</si>
  <si>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</si>
  <si>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</si>
  <si>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</si>
  <si>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</si>
  <si>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</si>
  <si>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</si>
  <si>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</si>
  <si>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</si>
  <si>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</si>
  <si>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</si>
  <si>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</si>
  <si>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</si>
  <si>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</si>
  <si>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</si>
  <si>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</si>
  <si>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</si>
  <si>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</si>
  <si>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</si>
  <si>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</si>
  <si>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</si>
  <si>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</si>
  <si>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</si>
  <si>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</si>
  <si>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</si>
  <si>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</si>
  <si>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</si>
  <si>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</si>
  <si>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</si>
  <si>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</si>
  <si>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</si>
  <si>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</si>
  <si>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</si>
  <si>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</si>
  <si>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</si>
  <si>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</si>
  <si>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</si>
  <si>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</si>
  <si>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</si>
  <si>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</si>
  <si>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</si>
  <si>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</si>
  <si>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</si>
  <si>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</si>
  <si>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</si>
  <si>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</si>
  <si>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</si>
  <si>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</si>
  <si>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</si>
  <si>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</si>
  <si>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</si>
  <si>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</si>
  <si>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</si>
  <si>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</si>
  <si>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</si>
  <si>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</si>
  <si>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</si>
  <si>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</si>
  <si>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</si>
  <si>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</si>
  <si>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</si>
  <si>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</si>
  <si>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</si>
  <si>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</si>
  <si>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</si>
  <si>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</si>
  <si>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</si>
  <si>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</si>
  <si>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</si>
  <si>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</si>
  <si>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</si>
  <si>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</si>
  <si>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</si>
  <si>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</si>
  <si>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</si>
  <si>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</si>
  <si>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</si>
  <si>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</si>
  <si>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</si>
  <si>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</si>
  <si>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</si>
  <si>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</si>
  <si>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</si>
  <si>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</si>
  <si>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</si>
  <si>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</si>
  <si>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</si>
  <si>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</si>
  <si>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</si>
  <si>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</si>
  <si>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</si>
  <si>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</si>
  <si>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</si>
  <si>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</si>
  <si>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</si>
  <si>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</si>
  <si>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</si>
  <si>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</si>
  <si>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</si>
  <si>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</si>
  <si>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</si>
  <si>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</si>
  <si>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</si>
  <si>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</si>
  <si>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</si>
  <si>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</si>
  <si>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</si>
  <si>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</si>
  <si>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</si>
  <si>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</si>
  <si>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</si>
  <si>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</si>
  <si>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</si>
  <si>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</si>
  <si>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</si>
  <si>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</si>
  <si>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</si>
  <si>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</si>
  <si>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</si>
  <si>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</si>
  <si>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</si>
  <si>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</si>
  <si>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</si>
  <si>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</si>
  <si>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</si>
  <si>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</si>
  <si>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</si>
  <si>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</si>
  <si>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</si>
  <si>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</si>
  <si>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</si>
  <si>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</si>
  <si>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</si>
  <si>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</si>
  <si>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</si>
  <si>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</si>
  <si>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</si>
  <si>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</si>
  <si>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</si>
  <si>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</si>
  <si>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</si>
  <si>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</si>
  <si>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</si>
  <si>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</si>
  <si>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</si>
  <si>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</si>
  <si>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</si>
  <si>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</si>
  <si>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</si>
  <si>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</si>
  <si>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</si>
  <si>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</si>
  <si>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</si>
  <si>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</si>
  <si>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</si>
  <si>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</si>
  <si>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</si>
  <si>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</si>
  <si>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</si>
  <si>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</si>
  <si>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</si>
  <si>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</si>
  <si>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</si>
  <si>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</si>
  <si>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</si>
  <si>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</si>
  <si>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</si>
  <si>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</si>
  <si>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</si>
  <si>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</si>
  <si>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</si>
  <si>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</si>
  <si>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</si>
  <si>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</si>
  <si>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</si>
  <si>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</si>
  <si>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</si>
  <si>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</si>
  <si>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</si>
  <si>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</si>
  <si>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</si>
  <si>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</si>
  <si>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</si>
  <si>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</si>
  <si>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</si>
  <si>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</si>
  <si>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</si>
  <si>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</si>
  <si>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</si>
  <si>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</si>
  <si>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</si>
  <si>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</si>
  <si>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</si>
  <si>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</si>
  <si>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</si>
  <si>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</si>
  <si>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</si>
  <si>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</si>
  <si>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</si>
  <si>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</si>
  <si>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</si>
  <si>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</si>
  <si>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</si>
  <si>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</si>
  <si>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</si>
  <si>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</si>
  <si>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</si>
  <si>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</si>
  <si>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</si>
  <si>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</si>
  <si>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</si>
  <si>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</si>
  <si>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</si>
  <si>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</si>
  <si>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</si>
  <si>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</si>
  <si>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</si>
  <si>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</si>
  <si>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</si>
  <si>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</si>
  <si>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</si>
  <si>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</si>
  <si>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</si>
  <si>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</si>
  <si>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</si>
  <si>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</si>
  <si>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</si>
  <si>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</si>
  <si>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</si>
  <si>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</si>
  <si>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</si>
  <si>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</si>
  <si>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</si>
  <si>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</si>
  <si>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</si>
  <si>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</si>
  <si>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</si>
  <si>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</si>
  <si>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</si>
  <si>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</si>
  <si>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</si>
  <si>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</si>
  <si>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</si>
  <si>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</si>
  <si>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</si>
  <si>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</si>
  <si>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</si>
  <si>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</si>
  <si>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</si>
  <si>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</si>
  <si>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</si>
  <si>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</si>
  <si>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</si>
  <si>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</si>
  <si>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</si>
  <si>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</si>
  <si>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</si>
  <si>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</si>
  <si>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</si>
  <si>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</si>
  <si>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</si>
  <si>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</si>
  <si>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</si>
  <si>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</si>
  <si>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</si>
  <si>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</si>
  <si>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</si>
  <si>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</si>
  <si>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</si>
  <si>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</si>
  <si>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</si>
  <si>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</si>
  <si>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</si>
  <si>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</si>
  <si>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</si>
  <si>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</si>
  <si>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</si>
  <si>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</si>
  <si>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</si>
  <si>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</si>
  <si>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</si>
  <si>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</si>
  <si>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</si>
  <si>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</si>
  <si>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</si>
  <si>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</si>
  <si>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</si>
  <si>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</si>
  <si>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</si>
  <si>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</si>
  <si>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</si>
  <si>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</si>
  <si>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</si>
  <si>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</si>
  <si>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</si>
  <si>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</si>
  <si>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</si>
  <si>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</si>
  <si>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</si>
  <si>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</si>
  <si>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</si>
  <si>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</si>
  <si>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</si>
  <si>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</si>
  <si>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</si>
  <si>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</si>
  <si>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</si>
  <si>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</si>
  <si>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</si>
  <si>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</si>
  <si>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</si>
  <si>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</si>
  <si>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</si>
  <si>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</si>
  <si>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</si>
  <si>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</si>
  <si>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</si>
  <si>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</si>
  <si>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</si>
  <si>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</si>
  <si>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</si>
  <si>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</si>
  <si>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</si>
  <si>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</si>
  <si>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</si>
  <si>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</si>
  <si>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</si>
  <si>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</si>
  <si>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</si>
  <si>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</si>
  <si>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</si>
  <si>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</si>
  <si>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</si>
  <si>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</si>
  <si>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</si>
  <si>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</si>
  <si>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</si>
  <si>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</si>
  <si>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</si>
  <si>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</si>
  <si>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</si>
  <si>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</si>
  <si>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</si>
  <si>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</si>
  <si>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</si>
  <si>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</si>
  <si>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</si>
  <si>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</si>
  <si>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</si>
  <si>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</si>
  <si>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</si>
  <si>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</si>
  <si>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</si>
  <si>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</si>
  <si>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</si>
  <si>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</si>
  <si>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</si>
  <si>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</si>
  <si>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</si>
  <si>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</si>
  <si>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</si>
  <si>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</si>
  <si>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</si>
  <si>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</si>
  <si>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</si>
  <si>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</si>
  <si>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</si>
  <si>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</si>
  <si>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</si>
  <si>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</si>
  <si>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</si>
  <si>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</si>
  <si>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</si>
  <si>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</si>
  <si>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</si>
  <si>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</si>
  <si>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</si>
  <si>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</si>
  <si>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</si>
  <si>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</si>
  <si>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</si>
  <si>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</si>
  <si>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</si>
  <si>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</si>
  <si>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</si>
  <si>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</si>
  <si>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</si>
  <si>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</si>
  <si>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</si>
  <si>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</si>
  <si>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</si>
  <si>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</si>
  <si>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</si>
  <si>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</si>
  <si>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</si>
  <si>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</si>
  <si>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</si>
  <si>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</si>
  <si>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</si>
  <si>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</si>
  <si>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</si>
  <si>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</si>
  <si>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</si>
  <si>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</si>
  <si>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</si>
  <si>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</si>
  <si>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</si>
  <si>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</si>
  <si>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</si>
  <si>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</si>
  <si>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</si>
  <si>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</si>
  <si>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</si>
  <si>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</si>
  <si>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</si>
  <si>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</si>
  <si>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</si>
  <si>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</si>
  <si>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</si>
  <si>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</si>
  <si>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</si>
  <si>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</si>
  <si>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</si>
  <si>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</si>
  <si>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</si>
  <si>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</si>
  <si>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</si>
  <si>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</si>
  <si>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</si>
  <si>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</si>
  <si>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</si>
  <si>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</si>
  <si>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</si>
  <si>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</si>
  <si>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</si>
  <si>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</si>
  <si>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</si>
  <si>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</si>
  <si>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</si>
  <si>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</si>
  <si>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</si>
  <si>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</si>
  <si>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</si>
  <si>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</si>
  <si>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</si>
  <si>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</si>
  <si>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</si>
  <si>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</si>
  <si>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</si>
  <si>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</si>
  <si>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</si>
  <si>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</si>
  <si>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</si>
  <si>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</si>
  <si>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</si>
  <si>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</si>
  <si>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</si>
  <si>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</si>
  <si>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</si>
  <si>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</si>
  <si>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</si>
  <si>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</si>
  <si>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</si>
  <si>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</si>
  <si>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</si>
  <si>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</si>
  <si>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</si>
  <si>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</si>
  <si>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</si>
  <si>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</si>
  <si>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</si>
  <si>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</si>
  <si>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</si>
  <si>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</si>
  <si>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</si>
  <si>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</si>
  <si>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</si>
  <si>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</si>
  <si>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</si>
  <si>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</si>
  <si>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</si>
  <si>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</si>
  <si>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</si>
  <si>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</si>
  <si>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</si>
  <si>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</si>
  <si>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</si>
  <si>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</si>
  <si>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</si>
  <si>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</si>
  <si>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</si>
  <si>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</si>
  <si>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</si>
  <si>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</si>
  <si>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</si>
  <si>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</si>
  <si>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</si>
  <si>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</si>
  <si>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</si>
  <si>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</si>
  <si>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</si>
  <si>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</si>
  <si>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</si>
  <si>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</si>
  <si>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</si>
  <si>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</si>
  <si>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</si>
  <si>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</si>
  <si>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</si>
  <si>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</si>
  <si>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</si>
  <si>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</si>
  <si>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</si>
  <si>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</si>
  <si>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</si>
  <si>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</si>
  <si>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</si>
  <si>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</si>
  <si>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</si>
  <si>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</si>
  <si>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</si>
  <si>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</si>
  <si>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</si>
  <si>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</si>
  <si>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</si>
  <si>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</si>
  <si>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</si>
  <si>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</si>
  <si>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</si>
  <si>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</si>
  <si>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</si>
  <si>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</si>
  <si>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</si>
  <si>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</si>
  <si>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</si>
  <si>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</si>
  <si>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</si>
  <si>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</si>
  <si>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</si>
  <si>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</si>
  <si>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</si>
  <si>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</si>
  <si>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</si>
  <si>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</si>
  <si>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</si>
  <si>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</si>
  <si>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</si>
  <si>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</si>
  <si>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</si>
  <si>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</si>
  <si>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</si>
  <si>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</si>
  <si>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</si>
  <si>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</si>
  <si>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</si>
  <si>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</si>
  <si>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</si>
  <si>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</si>
  <si>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</si>
  <si>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</si>
  <si>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</si>
  <si>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</si>
  <si>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</si>
  <si>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</si>
  <si>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</si>
  <si>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</si>
  <si>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</si>
  <si>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</si>
  <si>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</si>
  <si>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</si>
  <si>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</si>
  <si>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</si>
  <si>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</si>
  <si>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</si>
  <si>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</si>
  <si>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</si>
  <si>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</si>
  <si>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</si>
  <si>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</si>
  <si>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</si>
  <si>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</si>
  <si>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</si>
  <si>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</si>
  <si>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</si>
  <si>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</si>
  <si>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</si>
  <si>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</si>
  <si>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</si>
  <si>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</si>
  <si>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</si>
  <si>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</si>
  <si>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</si>
  <si>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</si>
  <si>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</si>
  <si>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</si>
  <si>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</si>
  <si>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</si>
  <si>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</si>
  <si>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</si>
  <si>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</si>
  <si>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</si>
  <si>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</si>
  <si>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</si>
  <si>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</si>
  <si>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</si>
  <si>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</si>
  <si>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</si>
  <si>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</si>
  <si>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</si>
  <si>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</si>
  <si>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</si>
  <si>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</si>
  <si>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</si>
  <si>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</si>
  <si>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</si>
  <si>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</si>
  <si>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</si>
  <si>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</si>
  <si>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</si>
  <si>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</si>
  <si>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</si>
  <si>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</si>
  <si>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</si>
  <si>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</si>
  <si>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</si>
  <si>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</si>
  <si>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</si>
  <si>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</si>
  <si>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</si>
  <si>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</si>
  <si>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</si>
  <si>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</si>
  <si>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</si>
  <si>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</si>
  <si>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</si>
  <si>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</si>
  <si>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</si>
  <si>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</si>
  <si>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</si>
  <si>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</si>
  <si>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</si>
  <si>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</si>
  <si>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</si>
  <si>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</si>
  <si>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</si>
  <si>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</si>
  <si>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</si>
  <si>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</si>
  <si>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</si>
  <si>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</si>
  <si>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</si>
  <si>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</si>
  <si>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</si>
  <si>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</si>
  <si>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</si>
  <si>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</si>
  <si>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</si>
  <si>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</si>
  <si>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</si>
  <si>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</si>
  <si>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</si>
  <si>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</si>
  <si>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</si>
  <si>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</si>
  <si>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</si>
  <si>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</si>
  <si>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</si>
  <si>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</si>
  <si>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</si>
  <si>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</si>
  <si>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</si>
  <si>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</si>
  <si>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</si>
  <si>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</si>
  <si>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</si>
  <si>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</si>
  <si>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</si>
  <si>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</si>
  <si>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</si>
  <si>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</si>
  <si>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</si>
  <si>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</si>
  <si>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</si>
  <si>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</si>
  <si>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</si>
  <si>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</si>
  <si>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</si>
  <si>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</si>
  <si>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</si>
  <si>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</si>
  <si>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</si>
  <si>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</si>
  <si>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</si>
  <si>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</si>
  <si>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</si>
  <si>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</si>
  <si>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</si>
  <si>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</si>
  <si>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</si>
  <si>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</si>
  <si>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</si>
  <si>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</si>
  <si>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</si>
  <si>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</si>
  <si>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</si>
  <si>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</si>
  <si>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</si>
  <si>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</si>
  <si>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</si>
  <si>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</si>
  <si>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</si>
  <si>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</si>
  <si>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</si>
  <si>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</si>
  <si>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</si>
  <si>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</si>
  <si>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</si>
  <si>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</si>
  <si>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</si>
  <si>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</si>
  <si>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</si>
  <si>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</si>
  <si>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</si>
  <si>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</si>
  <si>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</si>
  <si>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</si>
  <si>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</si>
  <si>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</si>
  <si>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</si>
  <si>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</si>
  <si>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</si>
  <si>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</si>
  <si>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</si>
  <si>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</si>
  <si>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</si>
  <si>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</si>
  <si>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</si>
  <si>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</si>
  <si>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</si>
  <si>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</si>
  <si>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</si>
  <si>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</si>
  <si>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</si>
  <si>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</si>
  <si>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</si>
  <si>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</si>
  <si>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</si>
  <si>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</si>
  <si>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</si>
  <si>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</si>
  <si>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</si>
  <si>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</si>
  <si>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</si>
  <si>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</si>
  <si>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</si>
  <si>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</si>
  <si>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</si>
  <si>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</si>
  <si>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</si>
  <si>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</si>
  <si>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</si>
  <si>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</si>
  <si>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</si>
  <si>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</si>
  <si>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</si>
  <si>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</si>
  <si>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</si>
  <si>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</si>
  <si>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</si>
  <si>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</si>
  <si>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</si>
  <si>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</si>
  <si>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</si>
  <si>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</si>
  <si>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</si>
  <si>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</si>
  <si>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</si>
  <si>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</si>
  <si>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</si>
  <si>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</si>
  <si>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</si>
  <si>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</si>
  <si>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</si>
  <si>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</si>
  <si>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</si>
  <si>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</si>
  <si>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</si>
  <si>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</si>
  <si>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</si>
  <si>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</si>
  <si>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</si>
  <si>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</si>
  <si>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</si>
  <si>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</si>
  <si>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</si>
  <si>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</si>
  <si>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</si>
  <si>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</si>
  <si>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</si>
  <si>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</si>
  <si>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</si>
  <si>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</si>
  <si>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</si>
  <si>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</si>
  <si>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</si>
  <si>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</si>
  <si>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</si>
  <si>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</si>
  <si>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</si>
  <si>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</si>
  <si>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</si>
  <si>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</si>
  <si>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</si>
  <si>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</si>
  <si>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</si>
  <si>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</si>
  <si>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</si>
  <si>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</si>
  <si>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</si>
  <si>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</si>
  <si>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</si>
  <si>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</si>
  <si>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</si>
  <si>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</si>
  <si>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</si>
  <si>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</si>
  <si>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</si>
  <si>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</si>
  <si>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</si>
  <si>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</si>
  <si>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</si>
  <si>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</si>
  <si>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</si>
  <si>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</si>
  <si>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</si>
  <si>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</si>
  <si>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</si>
  <si>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</si>
  <si>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</si>
  <si>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</si>
  <si>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</si>
  <si>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</si>
  <si>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</si>
  <si>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</si>
  <si>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</si>
  <si>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</si>
  <si>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</si>
  <si>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</si>
  <si>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</si>
  <si>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</si>
  <si>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</si>
  <si>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</si>
  <si>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</si>
  <si>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</si>
  <si>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</si>
  <si>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</si>
  <si>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</si>
  <si>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</si>
  <si>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</si>
  <si>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</si>
  <si>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</si>
  <si>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</si>
  <si>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</si>
  <si>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</si>
  <si>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</si>
  <si>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</si>
  <si>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</si>
  <si>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</si>
  <si>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</si>
  <si>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</si>
  <si>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</si>
  <si>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</si>
  <si>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</si>
  <si>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</si>
  <si>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</si>
  <si>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</si>
  <si>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</si>
  <si>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</si>
  <si>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</si>
  <si>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</si>
  <si>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</si>
  <si>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</si>
  <si>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</si>
  <si>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</si>
  <si>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</si>
  <si>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</si>
  <si>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</si>
  <si>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</si>
  <si>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</si>
  <si>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</si>
  <si>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</si>
  <si>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</si>
  <si>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</si>
  <si>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</si>
  <si>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</si>
  <si>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</si>
  <si>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</si>
  <si>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</si>
  <si>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</si>
  <si>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</si>
  <si>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</si>
  <si>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</si>
  <si>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</si>
  <si>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</si>
  <si>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</si>
  <si>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</si>
  <si>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</si>
  <si>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</si>
  <si>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</si>
  <si>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</si>
  <si>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</si>
  <si>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</si>
  <si>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</si>
  <si>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</si>
  <si>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</si>
  <si>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</si>
  <si>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</si>
  <si>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</si>
  <si>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</si>
  <si>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</si>
  <si>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</si>
  <si>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</si>
  <si>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</si>
  <si>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</si>
  <si>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</si>
  <si>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</si>
  <si>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</si>
  <si>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</si>
  <si>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</si>
  <si>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</si>
  <si>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</si>
  <si>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</si>
  <si>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</si>
  <si>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</si>
  <si>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</si>
  <si>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</si>
  <si>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</si>
  <si>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</si>
  <si>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</si>
  <si>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</si>
  <si>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</si>
  <si>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</si>
  <si>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</si>
  <si>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</si>
  <si>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</si>
  <si>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</si>
  <si>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</si>
  <si>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</si>
  <si>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</si>
  <si>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</si>
  <si>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</si>
  <si>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</si>
  <si>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</si>
  <si>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</si>
  <si>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</si>
  <si>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</si>
  <si>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</si>
  <si>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</si>
  <si>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</si>
  <si>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</si>
  <si>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</si>
  <si>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</si>
  <si>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</si>
  <si>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</si>
  <si>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</si>
  <si>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</si>
  <si>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</si>
  <si>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</si>
  <si>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</si>
  <si>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</si>
  <si>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</si>
  <si>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</si>
  <si>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</si>
  <si>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</si>
  <si>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</si>
  <si>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</si>
  <si>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</si>
  <si>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</si>
  <si>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</si>
  <si>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</si>
  <si>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</si>
  <si>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</si>
  <si>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</si>
  <si>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</si>
  <si>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</si>
  <si>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</si>
  <si>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</si>
  <si>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</si>
  <si>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</si>
  <si>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</si>
  <si>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</si>
  <si>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</si>
  <si>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</si>
  <si>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</si>
  <si>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</si>
  <si>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</si>
  <si>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</si>
  <si>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</si>
  <si>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</si>
  <si>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</si>
  <si>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</si>
  <si>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</si>
  <si>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</si>
  <si>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</si>
  <si>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</si>
  <si>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</si>
  <si>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</si>
  <si>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</si>
  <si>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</si>
  <si>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</si>
  <si>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</si>
  <si>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</si>
  <si>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</si>
  <si>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</si>
  <si>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</si>
  <si>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</si>
  <si>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</si>
  <si>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</si>
  <si>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</si>
  <si>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</si>
  <si>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</si>
  <si>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</si>
  <si>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</si>
  <si>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</si>
  <si>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</si>
  <si>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</si>
  <si>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</si>
  <si>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</si>
  <si>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</si>
  <si>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</si>
  <si>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</si>
  <si>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</si>
  <si>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</si>
  <si>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</si>
  <si>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</si>
  <si>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</si>
  <si>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</si>
  <si>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</si>
  <si>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</si>
  <si>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</si>
  <si>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</si>
  <si>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</si>
  <si>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</si>
  <si>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</si>
  <si>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</si>
  <si>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</si>
  <si>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</si>
  <si>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</si>
  <si>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</si>
  <si>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</si>
  <si>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</si>
  <si>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</si>
  <si>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</si>
  <si>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</si>
  <si>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</si>
  <si>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</si>
  <si>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</si>
  <si>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</si>
  <si>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</si>
  <si>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</si>
  <si>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</si>
  <si>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</si>
  <si>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</si>
  <si>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</si>
  <si>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</si>
  <si>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</si>
  <si>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</si>
  <si>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</si>
  <si>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</si>
  <si>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</si>
  <si>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</si>
  <si>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</si>
  <si>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</si>
  <si>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</si>
  <si>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</si>
  <si>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</si>
  <si>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</si>
  <si>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</si>
  <si>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</si>
  <si>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</si>
  <si>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</si>
  <si>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</si>
  <si>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</si>
  <si>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</si>
  <si>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</si>
  <si>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</si>
  <si>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</si>
  <si>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</si>
  <si>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</si>
  <si>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</si>
  <si>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</si>
  <si>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</si>
  <si>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</si>
  <si>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</si>
  <si>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</si>
  <si>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</si>
  <si>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</si>
  <si>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</si>
  <si>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</si>
  <si>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</si>
  <si>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</si>
  <si>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</si>
  <si>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</si>
  <si>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</si>
  <si>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</si>
  <si>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</si>
  <si>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</si>
  <si>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</si>
  <si>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</si>
  <si>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</si>
  <si>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</si>
  <si>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</si>
  <si>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</si>
  <si>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</si>
  <si>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</si>
  <si>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</si>
  <si>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</si>
  <si>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</si>
  <si>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</si>
  <si>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</si>
  <si>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</si>
  <si>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</si>
  <si>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</si>
  <si>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</si>
  <si>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</si>
  <si>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</si>
  <si>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</si>
  <si>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</si>
  <si>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</si>
  <si>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</si>
  <si>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</si>
  <si>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</si>
  <si>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</si>
  <si>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</si>
  <si>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</si>
  <si>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</si>
  <si>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</si>
  <si>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</si>
  <si>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</si>
  <si>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</si>
  <si>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</si>
  <si>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</si>
  <si>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</si>
  <si>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</si>
  <si>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</si>
  <si>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</si>
  <si>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</si>
  <si>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</si>
  <si>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</si>
  <si>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</si>
  <si>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</si>
  <si>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</si>
  <si>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</si>
  <si>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</si>
  <si>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</si>
  <si>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</si>
  <si>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</si>
  <si>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</si>
  <si>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</si>
  <si>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</si>
  <si>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</si>
  <si>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</si>
  <si>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</si>
  <si>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</si>
  <si>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</si>
  <si>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</si>
  <si>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</si>
  <si>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</si>
  <si>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</si>
  <si>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</si>
  <si>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</si>
  <si>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</si>
  <si>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</si>
  <si>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</si>
  <si>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</si>
  <si>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</si>
  <si>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</si>
  <si>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</si>
  <si>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</si>
  <si>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</si>
  <si>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</si>
  <si>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</si>
  <si>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</si>
  <si>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</si>
  <si>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</si>
  <si>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</si>
  <si>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</si>
  <si>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</si>
  <si>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</si>
  <si>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</si>
  <si>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</si>
  <si>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</si>
  <si>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</si>
  <si>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</si>
  <si>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</si>
  <si>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</si>
  <si>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</si>
  <si>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</si>
  <si>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</si>
  <si>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</si>
  <si>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</si>
  <si>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</si>
  <si>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</si>
  <si>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</si>
  <si>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</si>
  <si>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</si>
  <si>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</si>
  <si>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</si>
  <si>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</si>
  <si>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</si>
  <si>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</si>
  <si>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</si>
  <si>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</si>
  <si>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</si>
  <si>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</si>
  <si>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</si>
  <si>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</si>
  <si>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</si>
  <si>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</si>
  <si>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</si>
  <si>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</si>
  <si>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</si>
  <si>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</si>
  <si>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</si>
  <si>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</si>
  <si>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</si>
  <si>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</si>
  <si>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</si>
  <si>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</si>
  <si>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</si>
  <si>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</si>
  <si>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</si>
  <si>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</si>
  <si>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</si>
  <si>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</si>
  <si>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</si>
  <si>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</si>
  <si>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</si>
  <si>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</si>
  <si>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</si>
  <si>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</si>
  <si>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</si>
  <si>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</si>
  <si>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</si>
  <si>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</si>
  <si>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</si>
  <si>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</si>
  <si>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</si>
  <si>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</si>
  <si>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</si>
  <si>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</si>
  <si>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</si>
  <si>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</si>
  <si>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</si>
  <si>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</si>
  <si>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</si>
  <si>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</si>
  <si>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</si>
  <si>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</si>
  <si>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</si>
  <si>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</si>
  <si>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</si>
  <si>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</si>
  <si>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</si>
  <si>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</si>
  <si>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</si>
  <si>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</si>
  <si>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</si>
  <si>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</si>
  <si>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</si>
  <si>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</si>
  <si>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</si>
  <si>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</si>
  <si>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</si>
  <si>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</si>
  <si>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</si>
  <si>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</si>
  <si>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</si>
  <si>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</si>
  <si>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</si>
  <si>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</si>
  <si>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</si>
  <si>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</si>
  <si>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</si>
  <si>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</si>
  <si>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</si>
  <si>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</si>
  <si>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</si>
  <si>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</si>
  <si>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</si>
  <si>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</si>
  <si>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</si>
  <si>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</si>
  <si>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</si>
  <si>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</si>
  <si>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</si>
  <si>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</si>
  <si>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</si>
  <si>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</si>
  <si>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</si>
  <si>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</si>
  <si>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</si>
  <si>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</si>
  <si>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</si>
  <si>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</si>
  <si>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</si>
  <si>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</si>
  <si>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</si>
  <si>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</si>
  <si>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</si>
  <si>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</si>
  <si>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</si>
  <si>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</si>
  <si>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</si>
  <si>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</si>
  <si>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</si>
  <si>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</si>
  <si>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</si>
  <si>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</si>
  <si>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</si>
  <si>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</si>
  <si>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</si>
  <si>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</si>
  <si>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</si>
  <si>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</si>
  <si>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</si>
  <si>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</si>
  <si>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</si>
  <si>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</si>
  <si>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</si>
  <si>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</si>
  <si>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</si>
  <si>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</si>
  <si>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</si>
  <si>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</si>
  <si>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</si>
  <si>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</si>
  <si>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</si>
  <si>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</si>
  <si>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</si>
  <si>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</si>
  <si>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</si>
  <si>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</si>
  <si>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</si>
  <si>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</si>
  <si>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</si>
  <si>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</si>
  <si>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</si>
  <si>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</si>
  <si>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</si>
  <si>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</si>
  <si>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</si>
  <si>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</si>
  <si>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</si>
  <si>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</si>
  <si>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</si>
  <si>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</si>
  <si>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</si>
  <si>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</si>
  <si>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</si>
  <si>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</si>
  <si>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</si>
  <si>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</si>
  <si>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</si>
  <si>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</si>
  <si>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</si>
  <si>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</si>
  <si>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</si>
  <si>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</si>
  <si>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</si>
  <si>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</si>
  <si>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</si>
  <si>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</si>
  <si>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</si>
  <si>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</si>
  <si>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</si>
  <si>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</si>
  <si>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</si>
  <si>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</si>
  <si>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</si>
  <si>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</si>
  <si>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</si>
  <si>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</si>
  <si>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</si>
  <si>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</si>
  <si>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</si>
  <si>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</si>
  <si>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</si>
  <si>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</si>
  <si>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</si>
  <si>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</si>
  <si>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</si>
  <si>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</si>
  <si>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</si>
  <si>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</si>
  <si>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</si>
  <si>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</si>
  <si>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</si>
  <si>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</si>
  <si>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</si>
  <si>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</si>
  <si>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</si>
  <si>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</si>
  <si>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</si>
  <si>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</si>
  <si>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</si>
  <si>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</si>
  <si>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</si>
  <si>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</si>
  <si>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</si>
  <si>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</si>
  <si>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</si>
  <si>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</si>
  <si>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</si>
  <si>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</si>
  <si>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</si>
  <si>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</si>
  <si>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</si>
  <si>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</si>
  <si>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</si>
  <si>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</si>
  <si>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</si>
  <si>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</si>
  <si>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</si>
  <si>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</si>
  <si>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</si>
  <si>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</si>
  <si>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</si>
  <si>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</si>
  <si>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</si>
  <si>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</si>
  <si>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</si>
  <si>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</si>
  <si>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</si>
  <si>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</si>
  <si>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</si>
  <si>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</si>
  <si>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</si>
  <si>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</si>
  <si>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</si>
  <si>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</si>
  <si>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</si>
  <si>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</si>
  <si>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</si>
  <si>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</si>
  <si>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</si>
  <si>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</si>
  <si>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</si>
  <si>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</si>
  <si>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</si>
  <si>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</si>
  <si>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</si>
  <si>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</si>
  <si>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</si>
  <si>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</si>
  <si>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</si>
  <si>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</si>
  <si>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</si>
  <si>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</si>
  <si>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</si>
  <si>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</si>
  <si>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</si>
  <si>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</si>
  <si>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</si>
  <si>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</si>
  <si>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</si>
  <si>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</si>
  <si>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</si>
  <si>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</si>
  <si>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</si>
  <si>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</si>
  <si>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</si>
  <si>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</si>
  <si>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</si>
  <si>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</si>
  <si>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</si>
  <si>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</si>
  <si>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</si>
  <si>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</si>
  <si>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</si>
  <si>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</si>
  <si>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</si>
  <si>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</si>
  <si>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</si>
  <si>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</si>
  <si>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</si>
  <si>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</si>
  <si>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</si>
  <si>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</si>
  <si>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</si>
  <si>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</si>
  <si>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</si>
  <si>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</si>
  <si>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</si>
  <si>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</si>
  <si>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</si>
  <si>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</si>
  <si>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</si>
  <si>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</si>
  <si>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</si>
  <si>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</si>
  <si>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</si>
  <si>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</si>
  <si>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</si>
  <si>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</si>
  <si>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</si>
  <si>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</si>
  <si>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</si>
  <si>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</si>
  <si>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</si>
  <si>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</si>
  <si>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</si>
  <si>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</si>
  <si>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</si>
  <si>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</si>
  <si>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</si>
  <si>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</si>
  <si>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</si>
  <si>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</si>
  <si>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</si>
  <si>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</si>
  <si>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</si>
  <si>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</si>
  <si>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</si>
  <si>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</si>
  <si>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</si>
  <si>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</si>
  <si>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</si>
  <si>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</si>
  <si>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</si>
  <si>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</si>
  <si>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</si>
  <si>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</si>
  <si>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</si>
  <si>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</si>
  <si>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</si>
  <si>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</si>
  <si>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</si>
  <si>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</si>
  <si>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</si>
  <si>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</si>
  <si>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</si>
  <si>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</si>
  <si>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</si>
  <si>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</si>
  <si>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</si>
  <si>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</si>
  <si>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</si>
  <si>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</si>
  <si>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</si>
  <si>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</si>
  <si>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</si>
  <si>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</si>
  <si>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</si>
  <si>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</si>
  <si>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</si>
  <si>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</si>
  <si>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</si>
  <si>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</si>
  <si>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</si>
  <si>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</si>
  <si>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</si>
  <si>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</si>
  <si>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</si>
  <si>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</si>
  <si>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</si>
  <si>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</si>
  <si>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</si>
  <si>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</si>
  <si>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</si>
  <si>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</si>
  <si>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</si>
  <si>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</si>
  <si>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</si>
  <si>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</si>
  <si>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</si>
  <si>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</si>
  <si>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</si>
  <si>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</si>
  <si>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</si>
  <si>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</si>
  <si>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</si>
  <si>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</si>
  <si>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</si>
  <si>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</si>
  <si>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</si>
  <si>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</si>
  <si>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</si>
  <si>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</si>
  <si>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</si>
  <si>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</si>
  <si>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</si>
  <si>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</si>
  <si>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</si>
  <si>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</si>
  <si>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</si>
  <si>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</si>
  <si>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</si>
  <si>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</si>
  <si>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</si>
  <si>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</si>
  <si>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</si>
  <si>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</si>
  <si>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</si>
  <si>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</si>
  <si>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</si>
  <si>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</si>
  <si>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</si>
  <si>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</si>
  <si>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</si>
  <si>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</si>
  <si>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</si>
  <si>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</si>
  <si>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</si>
  <si>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</si>
  <si>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</si>
  <si>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</si>
  <si>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</si>
  <si>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</si>
  <si>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</si>
  <si>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</si>
  <si>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</si>
  <si>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</si>
  <si>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</si>
  <si>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</si>
  <si>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</si>
  <si>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</si>
  <si>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</si>
  <si>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</si>
  <si>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</si>
  <si>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</si>
  <si>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</si>
  <si>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</si>
  <si>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</si>
  <si>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</si>
  <si>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</si>
  <si>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</si>
  <si>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</si>
  <si>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</si>
  <si>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</si>
  <si>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</si>
  <si>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</si>
  <si>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</si>
  <si>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</si>
  <si>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</si>
  <si>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</si>
  <si>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</si>
  <si>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</si>
  <si>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</si>
  <si>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</si>
  <si>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</si>
  <si>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</si>
  <si>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</si>
  <si>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</si>
  <si>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</si>
  <si>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</si>
  <si>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</si>
  <si>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</si>
  <si>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</si>
  <si>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</si>
  <si>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</si>
  <si>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</si>
  <si>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</si>
  <si>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</si>
  <si>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</si>
  <si>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</si>
  <si>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</si>
  <si>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</si>
  <si>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</si>
  <si>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</si>
  <si>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</si>
  <si>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</si>
  <si>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</si>
  <si>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</si>
  <si>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</si>
  <si>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</si>
  <si>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</si>
  <si>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</si>
  <si>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</si>
  <si>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</si>
  <si>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</si>
  <si>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</si>
  <si>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</si>
  <si>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</si>
  <si>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</si>
  <si>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</si>
  <si>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</si>
  <si>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</si>
  <si>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</si>
  <si>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</si>
  <si>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</si>
  <si>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</si>
  <si>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</si>
  <si>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</si>
  <si>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</si>
  <si>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</si>
  <si>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</si>
  <si>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</si>
  <si>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</si>
  <si>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</si>
  <si>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</si>
  <si>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</si>
  <si>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</si>
  <si>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</si>
  <si>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</si>
  <si>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</si>
  <si>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</si>
  <si>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</si>
  <si>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</si>
  <si>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</si>
  <si>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</si>
  <si>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</si>
  <si>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</si>
  <si>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</si>
  <si>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</si>
  <si>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</si>
  <si>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</si>
  <si>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</si>
  <si>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</si>
  <si>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</si>
  <si>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</si>
  <si>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</si>
  <si>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</si>
  <si>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</si>
  <si>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</si>
  <si>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</si>
  <si>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</si>
  <si>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</si>
  <si>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</si>
  <si>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</si>
  <si>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</si>
  <si>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</si>
  <si>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</si>
  <si>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</si>
  <si>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</si>
  <si>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</si>
  <si>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</si>
  <si>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</si>
  <si>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</si>
  <si>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</si>
  <si>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</si>
  <si>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</si>
  <si>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</si>
  <si>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</si>
  <si>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</si>
  <si>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</si>
  <si>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</si>
  <si>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</si>
  <si>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</si>
  <si>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</si>
  <si>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</si>
  <si>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</si>
  <si>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</si>
  <si>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</si>
  <si>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</si>
  <si>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</si>
  <si>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</si>
  <si>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</si>
  <si>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</si>
  <si>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</si>
  <si>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</si>
  <si>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</si>
  <si>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</si>
  <si>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</si>
  <si>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</si>
  <si>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</si>
  <si>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</si>
  <si>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</si>
  <si>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</si>
  <si>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</si>
  <si>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</si>
  <si>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</si>
  <si>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</si>
  <si>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</si>
  <si>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</si>
  <si>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</si>
  <si>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</si>
  <si>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</si>
  <si>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</si>
  <si>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</si>
  <si>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</si>
  <si>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</si>
  <si>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</si>
  <si>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</si>
  <si>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</si>
  <si>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</si>
  <si>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</si>
  <si>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</si>
  <si>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</si>
  <si>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</si>
  <si>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</si>
  <si>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</si>
  <si>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</si>
  <si>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</si>
  <si>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</si>
  <si>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</si>
  <si>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</si>
  <si>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</si>
  <si>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</si>
  <si>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</si>
  <si>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</si>
  <si>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</si>
  <si>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</si>
  <si>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</si>
  <si>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</si>
  <si>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</si>
  <si>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</si>
  <si>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</si>
  <si>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</si>
  <si>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</si>
  <si>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</si>
  <si>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</si>
  <si>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</si>
  <si>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</si>
  <si>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</si>
  <si>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</si>
  <si>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</si>
  <si>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</si>
  <si>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</si>
  <si>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</si>
  <si>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</si>
  <si>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</si>
  <si>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</si>
  <si>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</si>
  <si>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</si>
  <si>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</si>
  <si>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</si>
  <si>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</si>
  <si>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</si>
  <si>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</si>
  <si>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</si>
  <si>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</si>
  <si>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</si>
  <si>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</si>
  <si>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</si>
  <si>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</si>
  <si>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</si>
  <si>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</si>
  <si>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</si>
  <si>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</si>
  <si>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</si>
  <si>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</si>
  <si>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</si>
  <si>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</si>
  <si>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</si>
  <si>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</si>
  <si>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</si>
  <si>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</si>
  <si>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</si>
  <si>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</si>
  <si>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</si>
  <si>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</si>
  <si>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</si>
  <si>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</si>
  <si>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</si>
  <si>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</si>
  <si>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</si>
  <si>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</si>
  <si>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</si>
  <si>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</si>
  <si>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</si>
  <si>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</si>
  <si>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</si>
  <si>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</si>
  <si>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</si>
  <si>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</si>
  <si>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</si>
  <si>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</si>
  <si>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</si>
  <si>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</si>
  <si>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</si>
  <si>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</si>
  <si>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</si>
  <si>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</si>
  <si>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</si>
  <si>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</si>
  <si>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</si>
  <si>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</si>
  <si>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</si>
  <si>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</si>
  <si>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</si>
  <si>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</si>
  <si>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</si>
  <si>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</si>
  <si>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</si>
  <si>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</si>
  <si>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</si>
  <si>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</si>
  <si>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</si>
  <si>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</si>
  <si>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</si>
  <si>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</si>
  <si>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</si>
  <si>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</si>
  <si>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</si>
  <si>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</si>
  <si>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</si>
  <si>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</si>
  <si>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</si>
  <si>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</si>
  <si>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</si>
  <si>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</si>
  <si>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</si>
  <si>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</si>
  <si>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</si>
  <si>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</si>
  <si>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</si>
  <si>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</si>
  <si>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</si>
  <si>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</si>
  <si>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</si>
  <si>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</si>
  <si>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</si>
  <si>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</si>
  <si>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</si>
  <si>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</si>
  <si>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</si>
  <si>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</si>
  <si>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</si>
  <si>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</si>
  <si>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</si>
  <si>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</si>
  <si>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</si>
  <si>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</si>
  <si>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</si>
  <si>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</si>
  <si>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</si>
  <si>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</si>
  <si>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</si>
  <si>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</si>
  <si>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</si>
  <si>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</si>
  <si>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</si>
  <si>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</si>
  <si>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</si>
  <si>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</si>
  <si>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</si>
  <si>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</si>
  <si>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</si>
  <si>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</si>
  <si>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</si>
  <si>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</si>
  <si>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</si>
  <si>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</si>
  <si>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</si>
  <si>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</si>
  <si>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</si>
  <si>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</si>
  <si>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</si>
  <si>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</si>
  <si>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</si>
  <si>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</si>
  <si>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</si>
  <si>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</si>
  <si>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</si>
  <si>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</si>
  <si>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</si>
  <si>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</si>
  <si>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</si>
  <si>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</si>
  <si>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</si>
  <si>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</si>
  <si>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</si>
  <si>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</si>
  <si>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</si>
  <si>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</si>
  <si>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</si>
  <si>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</si>
  <si>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</si>
  <si>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</si>
  <si>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</si>
  <si>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</si>
  <si>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</si>
  <si>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</si>
  <si>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</si>
  <si>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</si>
  <si>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</si>
  <si>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</si>
  <si>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</si>
  <si>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</si>
  <si>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</si>
  <si>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</si>
  <si>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</si>
  <si>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</si>
  <si>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</si>
  <si>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</si>
  <si>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</si>
  <si>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</si>
  <si>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</si>
  <si>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</si>
  <si>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</si>
  <si>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</si>
  <si>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</si>
  <si>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</si>
  <si>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</si>
  <si>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</si>
  <si>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</si>
  <si>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</si>
  <si>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</si>
  <si>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</si>
  <si>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</si>
  <si>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</si>
  <si>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</si>
  <si>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</si>
  <si>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</si>
  <si>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</si>
  <si>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</si>
  <si>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</si>
  <si>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</si>
  <si>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</si>
  <si>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</si>
  <si>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</si>
  <si>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</si>
  <si>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</si>
  <si>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</si>
  <si>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</si>
  <si>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</si>
  <si>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</si>
  <si>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</si>
  <si>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</si>
  <si>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</si>
  <si>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</si>
  <si>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</si>
  <si>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</si>
  <si>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</si>
  <si>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</si>
  <si>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</si>
  <si>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</si>
  <si>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</si>
  <si>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</si>
  <si>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</si>
  <si>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</si>
  <si>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</si>
  <si>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</si>
  <si>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</si>
  <si>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</si>
  <si>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</si>
  <si>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</si>
  <si>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</si>
  <si>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</si>
  <si>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</si>
  <si>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</si>
  <si>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</si>
  <si>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</si>
  <si>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</si>
  <si>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</si>
  <si>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</si>
  <si>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</si>
  <si>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</si>
  <si>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</si>
  <si>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</si>
  <si>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</si>
  <si>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</si>
  <si>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</si>
  <si>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</si>
  <si>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</si>
  <si>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</si>
  <si>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</si>
  <si>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</si>
  <si>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</si>
  <si>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</si>
  <si>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</si>
  <si>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</si>
  <si>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</si>
  <si>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</si>
  <si>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</si>
  <si>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</si>
  <si>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</si>
  <si>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</si>
  <si>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</si>
  <si>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</si>
  <si>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</si>
  <si>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</si>
  <si>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</si>
  <si>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</si>
  <si>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</si>
  <si>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</si>
  <si>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</si>
  <si>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</si>
  <si>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</si>
  <si>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</si>
  <si>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</si>
  <si>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</si>
  <si>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</si>
  <si>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</si>
  <si>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</si>
  <si>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</si>
  <si>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</si>
  <si>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</si>
  <si>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</si>
  <si>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</si>
  <si>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</si>
  <si>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</si>
  <si>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</si>
  <si>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</si>
  <si>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</si>
  <si>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</si>
  <si>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</si>
  <si>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</si>
  <si>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</si>
  <si>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</si>
  <si>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</si>
  <si>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</si>
  <si>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</si>
  <si>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</si>
  <si>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</si>
  <si>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</si>
  <si>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</si>
  <si>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</si>
  <si>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</si>
  <si>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</si>
  <si>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</si>
  <si>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</si>
  <si>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</si>
  <si>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</si>
  <si>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</si>
  <si>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</si>
  <si>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</si>
  <si>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</si>
  <si>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</si>
  <si>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</si>
  <si>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</si>
  <si>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</si>
  <si>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</si>
  <si>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</si>
  <si>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</si>
  <si>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</si>
  <si>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</si>
  <si>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</si>
  <si>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</si>
  <si>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</si>
  <si>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</si>
  <si>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</si>
  <si>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</si>
  <si>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</si>
  <si>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</si>
  <si>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</si>
  <si>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</si>
  <si>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</si>
  <si>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</si>
  <si>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</si>
  <si>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</si>
  <si>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</si>
  <si>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</si>
  <si>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</si>
  <si>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</si>
  <si>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</si>
  <si>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</si>
  <si>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</si>
  <si>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</si>
  <si>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</si>
  <si>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</si>
  <si>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</si>
  <si>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</si>
  <si>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</si>
  <si>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</si>
  <si>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</si>
  <si>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</si>
  <si>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</si>
  <si>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</si>
  <si>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</si>
  <si>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</si>
  <si>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</si>
  <si>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</si>
  <si>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</si>
  <si>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</si>
  <si>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</si>
  <si>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</si>
  <si>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</si>
  <si>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</si>
  <si>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</si>
  <si>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</si>
  <si>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</si>
  <si>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</si>
  <si>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</si>
  <si>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</si>
  <si>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</si>
  <si>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</si>
  <si>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</si>
  <si>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</si>
  <si>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</si>
  <si>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</si>
  <si>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</si>
  <si>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</si>
  <si>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</si>
  <si>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</si>
  <si>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</si>
  <si>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</si>
  <si>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</si>
  <si>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</si>
  <si>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</si>
  <si>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</si>
  <si>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</si>
  <si>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</si>
  <si>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</si>
  <si>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</si>
  <si>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</si>
  <si>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</si>
  <si>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</si>
  <si>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</si>
  <si>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</si>
  <si>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</si>
  <si>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</si>
  <si>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</si>
  <si>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</si>
  <si>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</si>
  <si>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</si>
  <si>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</si>
  <si>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</si>
  <si>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</si>
  <si>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</si>
  <si>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</si>
  <si>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</si>
  <si>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</si>
  <si>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</si>
  <si>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</si>
  <si>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</si>
  <si>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</si>
  <si>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</si>
  <si>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</si>
  <si>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</si>
  <si>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</si>
  <si>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</si>
  <si>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</si>
  <si>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</si>
  <si>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</si>
  <si>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</si>
  <si>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</si>
  <si>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</si>
  <si>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</si>
  <si>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</si>
  <si>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</si>
  <si>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</si>
  <si>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</si>
  <si>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</si>
  <si>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</si>
  <si>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</si>
  <si>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</si>
  <si>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</si>
  <si>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</si>
  <si>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</si>
  <si>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</si>
  <si>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</si>
  <si>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</si>
  <si>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</si>
  <si>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</si>
  <si>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</si>
  <si>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</si>
  <si>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</si>
  <si>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</si>
  <si>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</si>
  <si>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</si>
  <si>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</si>
  <si>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</si>
  <si>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</si>
  <si>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</si>
  <si>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</si>
  <si>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</si>
  <si>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</si>
  <si>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</si>
  <si>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</si>
  <si>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</si>
  <si>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</si>
  <si>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</si>
  <si>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</si>
  <si>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</si>
  <si>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</si>
  <si>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</si>
  <si>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</si>
  <si>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</si>
  <si>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</si>
  <si>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</si>
  <si>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</si>
  <si>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</si>
  <si>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</si>
  <si>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</si>
  <si>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</si>
  <si>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</si>
  <si>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</si>
  <si>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</si>
  <si>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</si>
  <si>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</si>
  <si>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</si>
  <si>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</si>
  <si>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</si>
  <si>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</si>
  <si>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</si>
  <si>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</si>
  <si>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</si>
  <si>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</si>
  <si>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</si>
  <si>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</si>
  <si>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</si>
  <si>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</si>
  <si>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</si>
  <si>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</si>
  <si>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</si>
  <si>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</si>
  <si>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</si>
  <si>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</si>
  <si>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</si>
  <si>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</si>
  <si>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</si>
  <si>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</si>
  <si>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</si>
  <si>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</si>
  <si>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</si>
  <si>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</si>
  <si>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</si>
  <si>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</si>
  <si>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</si>
  <si>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</si>
  <si>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</si>
  <si>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</si>
  <si>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</si>
  <si>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</si>
  <si>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</si>
  <si>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</si>
  <si>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</si>
  <si>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</si>
  <si>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</si>
  <si>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</si>
  <si>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</si>
  <si>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</si>
  <si>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</si>
  <si>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</si>
  <si>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</si>
  <si>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</si>
  <si>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</si>
  <si>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</si>
  <si>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</si>
  <si>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</si>
  <si>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</si>
  <si>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</si>
  <si>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</si>
  <si>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</si>
  <si>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</si>
  <si>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</si>
  <si>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</si>
  <si>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</si>
  <si>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</si>
  <si>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</si>
  <si>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</si>
  <si>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</si>
  <si>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</si>
  <si>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</si>
  <si>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</si>
  <si>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</si>
  <si>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</si>
  <si>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</si>
  <si>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</si>
  <si>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</si>
  <si>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</si>
  <si>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</si>
  <si>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</si>
  <si>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</si>
  <si>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</si>
  <si>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</si>
  <si>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</si>
  <si>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</si>
  <si>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</si>
  <si>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</si>
  <si>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</si>
  <si>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</si>
  <si>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</si>
  <si>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</si>
  <si>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</si>
  <si>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</si>
  <si>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</si>
  <si>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</si>
  <si>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</si>
  <si>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</si>
  <si>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</si>
  <si>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</si>
  <si>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</si>
  <si>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</si>
  <si>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</si>
  <si>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</si>
  <si>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</si>
  <si>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</si>
  <si>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</si>
  <si>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</si>
  <si>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</si>
  <si>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</si>
  <si>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</si>
  <si>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</si>
  <si>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</si>
  <si>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</si>
  <si>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</si>
  <si>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</si>
  <si>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</si>
  <si>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</si>
  <si>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</si>
  <si>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</si>
  <si>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</si>
  <si>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</si>
  <si>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</si>
  <si>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</si>
  <si>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</si>
  <si>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</si>
  <si>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</si>
  <si>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</si>
  <si>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</si>
  <si>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</si>
  <si>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</si>
  <si>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</si>
  <si>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</si>
  <si>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</si>
  <si>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</si>
  <si>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</si>
  <si>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</si>
  <si>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</si>
  <si>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</si>
  <si>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</si>
  <si>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</si>
  <si>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</si>
  <si>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</si>
  <si>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</si>
  <si>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</si>
  <si>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</si>
  <si>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</si>
  <si>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</si>
  <si>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</si>
  <si>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</si>
  <si>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</si>
  <si>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</si>
  <si>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</si>
  <si>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</si>
  <si>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</si>
  <si>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</si>
  <si>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</si>
  <si>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</si>
  <si>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</si>
  <si>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</si>
  <si>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</si>
  <si>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</si>
  <si>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</si>
  <si>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</si>
  <si>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</si>
  <si>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</si>
  <si>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</si>
  <si>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</si>
  <si>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</si>
  <si>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</si>
  <si>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</si>
  <si>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</si>
  <si>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</si>
  <si>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</si>
  <si>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</si>
  <si>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</si>
  <si>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</si>
  <si>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</si>
  <si>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</si>
  <si>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</si>
  <si>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</si>
  <si>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</si>
  <si>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</si>
  <si>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</si>
  <si>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</si>
  <si>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</si>
  <si>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</si>
  <si>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</si>
  <si>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</si>
  <si>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</si>
  <si>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</si>
  <si>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</si>
  <si>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</si>
  <si>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</si>
  <si>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</si>
  <si>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</si>
  <si>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</si>
  <si>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</si>
  <si>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</si>
  <si>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</si>
  <si>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</si>
  <si>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</si>
  <si>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</si>
  <si>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</si>
  <si>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</si>
  <si>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</si>
  <si>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</si>
  <si>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</si>
  <si>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</si>
  <si>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</si>
  <si>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</si>
  <si>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</si>
  <si>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</si>
  <si>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</si>
  <si>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</si>
  <si>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</si>
  <si>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</si>
  <si>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</si>
  <si>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</si>
  <si>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</si>
  <si>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</si>
  <si>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</si>
  <si>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</si>
  <si>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</si>
  <si>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</si>
  <si>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</si>
  <si>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</si>
  <si>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</si>
  <si>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</si>
  <si>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</si>
  <si>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</si>
  <si>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</si>
  <si>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</si>
  <si>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</si>
  <si>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</si>
  <si>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</si>
  <si>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</si>
  <si>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</si>
  <si>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</si>
  <si>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</si>
  <si>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</si>
  <si>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</si>
  <si>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</si>
  <si>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</si>
  <si>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</si>
  <si>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</si>
  <si>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</si>
  <si>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</si>
  <si>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</si>
  <si>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</si>
  <si>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</si>
  <si>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</si>
  <si>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</si>
  <si>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</si>
  <si>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</si>
  <si>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</si>
  <si>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</si>
  <si>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</si>
  <si>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</si>
  <si>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</si>
  <si>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</si>
  <si>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</si>
  <si>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</si>
  <si>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</si>
  <si>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</si>
  <si>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</si>
  <si>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</si>
  <si>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</si>
  <si>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</si>
  <si>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</si>
  <si>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</si>
  <si>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</si>
  <si>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</si>
  <si>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</si>
  <si>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</si>
  <si>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</si>
  <si>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</si>
  <si>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</si>
  <si>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</si>
  <si>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</si>
  <si>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</si>
  <si>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</si>
  <si>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</si>
  <si>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</si>
  <si>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</si>
  <si>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</si>
  <si>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</si>
  <si>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</si>
  <si>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</si>
  <si>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</si>
  <si>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</si>
  <si>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</si>
  <si>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</si>
  <si>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</si>
  <si>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</si>
  <si>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</si>
  <si>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</si>
  <si>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</si>
  <si>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</si>
  <si>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</si>
  <si>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</si>
  <si>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</si>
  <si>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</si>
  <si>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</si>
  <si>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</si>
  <si>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</si>
  <si>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</si>
  <si>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</si>
  <si>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</si>
  <si>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</si>
  <si>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</si>
  <si>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</si>
  <si>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</si>
  <si>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</si>
  <si>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</si>
  <si>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</si>
  <si>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</si>
  <si>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</si>
  <si>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</si>
  <si>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</si>
  <si>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</si>
  <si>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</si>
  <si>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</si>
  <si>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</si>
  <si>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</si>
  <si>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</si>
  <si>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</si>
  <si>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</si>
  <si>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</si>
  <si>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</si>
  <si>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</si>
  <si>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</si>
  <si>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</si>
  <si>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</si>
  <si>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</si>
  <si>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</si>
  <si>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</si>
  <si>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</si>
  <si>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</si>
  <si>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</si>
  <si>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</si>
  <si>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</si>
  <si>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</si>
  <si>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</si>
  <si>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</si>
  <si>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</si>
  <si>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</si>
  <si>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</si>
  <si>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</si>
  <si>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</si>
  <si>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</si>
  <si>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</si>
  <si>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</si>
  <si>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</si>
  <si>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</si>
  <si>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</si>
  <si>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</si>
  <si>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</si>
  <si>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</si>
  <si>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</si>
  <si>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</si>
  <si>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</si>
  <si>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</si>
  <si>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</si>
  <si>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</si>
  <si>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</si>
  <si>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</si>
  <si>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</si>
  <si>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</si>
  <si>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</si>
  <si>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</si>
  <si>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</si>
  <si>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</si>
  <si>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</si>
  <si>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</si>
  <si>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</si>
  <si>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</si>
  <si>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</si>
  <si>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</si>
  <si>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</si>
  <si>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</si>
  <si>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</si>
  <si>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</si>
  <si>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</si>
  <si>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</si>
  <si>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</si>
  <si>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</si>
  <si>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</si>
  <si>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</si>
  <si>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</si>
  <si>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</si>
  <si>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</si>
  <si>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</si>
  <si>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</si>
  <si>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</si>
  <si>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</si>
  <si>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</si>
  <si>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</si>
  <si>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</si>
  <si>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</si>
  <si>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</si>
  <si>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</si>
  <si>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</si>
  <si>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</si>
  <si>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</si>
  <si>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</si>
  <si>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</si>
  <si>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</si>
  <si>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</si>
  <si>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</si>
  <si>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</si>
  <si>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</si>
  <si>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</si>
  <si>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</si>
  <si>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</si>
  <si>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</si>
  <si>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</si>
  <si>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</si>
  <si>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</si>
  <si>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</si>
  <si>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</si>
  <si>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</si>
  <si>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</si>
  <si>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</si>
  <si>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</si>
  <si>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</si>
  <si>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</si>
  <si>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</si>
  <si>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</si>
  <si>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</si>
  <si>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</si>
  <si>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</si>
  <si>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</si>
  <si>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</si>
  <si>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</si>
  <si>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</si>
  <si>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</si>
  <si>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</si>
  <si>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</si>
  <si>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</si>
  <si>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</si>
  <si>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</si>
  <si>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</si>
  <si>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</si>
  <si>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</si>
  <si>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</si>
  <si>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</si>
  <si>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</si>
  <si>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</si>
  <si>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</si>
  <si>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</si>
  <si>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</si>
  <si>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</si>
  <si>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</si>
  <si>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</si>
  <si>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</si>
  <si>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</si>
  <si>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</si>
  <si>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</si>
  <si>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</si>
  <si>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</si>
  <si>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</si>
  <si>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</si>
  <si>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</si>
  <si>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</si>
  <si>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</si>
  <si>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</si>
  <si>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</si>
  <si>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</si>
  <si>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</si>
  <si>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</si>
  <si>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</si>
  <si>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</si>
  <si>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</si>
  <si>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</si>
  <si>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</si>
  <si>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</si>
  <si>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</si>
  <si>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</si>
  <si>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</si>
  <si>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</si>
  <si>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</si>
  <si>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</si>
  <si>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</si>
  <si>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</si>
  <si>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</si>
  <si>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</si>
  <si>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</si>
  <si>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</si>
  <si>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</si>
  <si>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</si>
  <si>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</si>
  <si>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</si>
  <si>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</si>
  <si>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</si>
  <si>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</si>
  <si>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</si>
  <si>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</si>
  <si>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</si>
  <si>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</si>
  <si>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</si>
  <si>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</si>
  <si>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</si>
  <si>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</si>
  <si>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</si>
  <si>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</si>
  <si>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</si>
  <si>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</si>
  <si>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</si>
  <si>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</si>
  <si>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</si>
  <si>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</si>
  <si>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</si>
  <si>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</si>
  <si>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</si>
  <si>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</si>
  <si>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</si>
  <si>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</si>
  <si>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</si>
  <si>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</si>
  <si>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</si>
  <si>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</si>
  <si>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</si>
  <si>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</si>
  <si>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</si>
  <si>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</si>
  <si>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</si>
  <si>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</si>
  <si>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</si>
  <si>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</si>
  <si>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</si>
  <si>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</si>
  <si>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</si>
  <si>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</si>
  <si>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</si>
  <si>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</si>
  <si>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</si>
  <si>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</si>
  <si>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</si>
  <si>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</si>
  <si>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</si>
  <si>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</si>
  <si>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</si>
  <si>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</si>
  <si>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</si>
  <si>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</si>
  <si>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</si>
  <si>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</si>
  <si>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</si>
  <si>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</si>
  <si>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</si>
  <si>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</si>
  <si>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</si>
  <si>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</si>
  <si>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</si>
  <si>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</si>
  <si>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</si>
  <si>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</si>
  <si>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</si>
  <si>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</si>
  <si>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</si>
  <si>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</si>
  <si>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</si>
  <si>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</si>
  <si>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</si>
  <si>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</si>
  <si>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</si>
  <si>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</si>
  <si>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</si>
  <si>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</si>
  <si>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</si>
  <si>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</si>
  <si>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</si>
  <si>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</si>
  <si>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</si>
  <si>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</si>
  <si>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</si>
  <si>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</si>
  <si>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</si>
  <si>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</si>
  <si>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</si>
  <si>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</si>
  <si>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</si>
  <si>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</si>
  <si>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</si>
  <si>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</si>
  <si>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</si>
  <si>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</si>
  <si>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</si>
  <si>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</si>
  <si>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</si>
  <si>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</si>
  <si>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</si>
  <si>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</si>
  <si>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</si>
  <si>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</si>
  <si>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</si>
  <si>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</si>
  <si>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</si>
  <si>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</si>
  <si>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</si>
  <si>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</si>
  <si>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</si>
  <si>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</si>
  <si>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</si>
  <si>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</si>
  <si>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</si>
  <si>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</si>
  <si>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</si>
  <si>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</si>
  <si>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</si>
  <si>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</si>
  <si>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</si>
  <si>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</si>
  <si>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</si>
  <si>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</si>
  <si>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</si>
  <si>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</si>
  <si>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</si>
  <si>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</si>
  <si>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</si>
  <si>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</si>
  <si>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</si>
  <si>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</si>
  <si>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</si>
  <si>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</si>
  <si>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</si>
  <si>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</si>
  <si>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</si>
  <si>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</si>
  <si>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</si>
  <si>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</si>
  <si>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</si>
  <si>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</si>
  <si>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</si>
  <si>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</si>
  <si>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</si>
  <si>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</si>
  <si>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</si>
  <si>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</si>
  <si>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</si>
  <si>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</si>
  <si>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</si>
  <si>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</si>
  <si>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</si>
  <si>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</si>
  <si>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</si>
  <si>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</si>
  <si>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</si>
  <si>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</si>
  <si>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</si>
  <si>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</si>
  <si>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</si>
  <si>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</si>
  <si>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</si>
  <si>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</si>
  <si>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</si>
  <si>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</si>
  <si>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</si>
  <si>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</si>
  <si>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</si>
  <si>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</si>
  <si>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</si>
  <si>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</si>
  <si>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</si>
  <si>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</si>
  <si>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</si>
  <si>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</si>
  <si>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</si>
  <si>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</si>
  <si>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</si>
  <si>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</si>
  <si>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</si>
  <si>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</si>
  <si>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</si>
  <si>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</si>
  <si>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</si>
  <si>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</si>
  <si>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</si>
  <si>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</si>
  <si>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</si>
  <si>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</si>
  <si>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</si>
  <si>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</si>
  <si>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</si>
  <si>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</si>
  <si>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</si>
  <si>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</si>
  <si>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</si>
  <si>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</si>
  <si>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</si>
  <si>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</si>
  <si>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</si>
  <si>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</si>
  <si>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</si>
  <si>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</si>
  <si>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</si>
  <si>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</si>
  <si>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</si>
  <si>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</si>
  <si>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</si>
  <si>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</si>
  <si>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</si>
  <si>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</si>
  <si>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</si>
  <si>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</si>
  <si>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</si>
  <si>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</si>
  <si>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</si>
  <si>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</si>
  <si>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</si>
  <si>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</si>
  <si>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</si>
  <si>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</si>
  <si>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</si>
  <si>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</si>
  <si>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</si>
  <si>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</si>
  <si>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</si>
  <si>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</si>
  <si>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</si>
  <si>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</si>
  <si>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</si>
  <si>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</si>
  <si>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</si>
  <si>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</si>
  <si>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</si>
  <si>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</si>
  <si>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</si>
  <si>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</si>
  <si>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</si>
  <si>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</si>
  <si>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</si>
  <si>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</si>
  <si>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</si>
  <si>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</si>
  <si>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</si>
  <si>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</si>
  <si>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</si>
  <si>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</si>
  <si>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</si>
  <si>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</si>
  <si>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</si>
  <si>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</si>
  <si>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</si>
  <si>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</si>
  <si>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</si>
  <si>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</si>
  <si>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</si>
  <si>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</si>
  <si>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</si>
  <si>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</si>
  <si>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</si>
  <si>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</si>
  <si>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</si>
  <si>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</si>
  <si>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</si>
  <si>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</si>
  <si>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</si>
  <si>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</si>
  <si>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</si>
  <si>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</si>
  <si>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</si>
  <si>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</si>
  <si>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</si>
  <si>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</si>
  <si>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</si>
  <si>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</si>
  <si>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</si>
  <si>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</si>
  <si>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</si>
  <si>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</si>
  <si>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</si>
  <si>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</si>
  <si>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</si>
  <si>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</si>
  <si>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</si>
  <si>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</si>
  <si>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</si>
  <si>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</si>
  <si>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</si>
  <si>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</si>
  <si>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</si>
  <si>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</si>
  <si>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</si>
  <si>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</si>
  <si>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</si>
  <si>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</si>
  <si>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</si>
  <si>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</si>
  <si>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</si>
  <si>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</si>
  <si>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</si>
  <si>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</si>
  <si>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</si>
  <si>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</si>
  <si>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</si>
  <si>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</si>
  <si>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</si>
  <si>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</si>
  <si>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</si>
  <si>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</si>
  <si>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</si>
  <si>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</si>
  <si>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</si>
  <si>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</si>
  <si>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</si>
  <si>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</si>
  <si>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</si>
  <si>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</si>
  <si>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</si>
  <si>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</si>
  <si>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</si>
  <si>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</si>
  <si>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</si>
  <si>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</si>
  <si>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</si>
  <si>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</si>
  <si>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</si>
  <si>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</si>
  <si>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</si>
  <si>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</si>
  <si>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</si>
  <si>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</si>
  <si>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</si>
  <si>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</si>
  <si>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</si>
  <si>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</si>
  <si>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</si>
  <si>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</si>
  <si>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</si>
  <si>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</si>
  <si>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</si>
  <si>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</si>
  <si>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</si>
  <si>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</si>
  <si>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</si>
  <si>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</si>
  <si>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</si>
  <si>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</si>
  <si>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</si>
  <si>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</si>
  <si>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</si>
  <si>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</si>
  <si>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</si>
  <si>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</si>
  <si>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</si>
  <si>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</si>
  <si>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</si>
  <si>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</si>
  <si>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</si>
  <si>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</si>
  <si>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</si>
  <si>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</si>
  <si>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</si>
  <si>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</si>
  <si>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</si>
  <si>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</si>
  <si>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</si>
  <si>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</si>
  <si>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</si>
  <si>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</si>
  <si>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</si>
  <si>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</si>
  <si>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</si>
  <si>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</si>
  <si>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</si>
  <si>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</si>
  <si>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</si>
  <si>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</si>
  <si>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</si>
  <si>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</si>
  <si>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</si>
  <si>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</si>
  <si>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</si>
  <si>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</si>
  <si>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</si>
  <si>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</si>
  <si>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</si>
  <si>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</si>
  <si>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</si>
  <si>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</si>
  <si>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</si>
  <si>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</si>
  <si>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</si>
  <si>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</si>
  <si>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</si>
  <si>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</si>
  <si>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</si>
  <si>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</si>
  <si>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</si>
  <si>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</si>
  <si>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</si>
  <si>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</si>
  <si>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</si>
  <si>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</si>
  <si>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</si>
  <si>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</si>
  <si>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</si>
  <si>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</si>
  <si>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</si>
  <si>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</si>
  <si>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</si>
  <si>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</si>
  <si>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</si>
  <si>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</si>
  <si>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</si>
  <si>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</si>
  <si>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</si>
  <si>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</si>
  <si>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</si>
  <si>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</si>
  <si>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</si>
  <si>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</si>
  <si>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</si>
  <si>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</si>
  <si>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</si>
  <si>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</si>
  <si>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</si>
  <si>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</si>
  <si>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</si>
  <si>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</si>
  <si>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</si>
  <si>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</si>
  <si>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</si>
  <si>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</si>
  <si>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</si>
  <si>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</si>
  <si>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</si>
  <si>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</si>
  <si>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</si>
  <si>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</si>
  <si>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</si>
  <si>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</si>
  <si>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</si>
  <si>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</si>
  <si>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</si>
  <si>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</si>
  <si>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</si>
  <si>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</si>
  <si>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</si>
  <si>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</si>
  <si>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</si>
  <si>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</si>
  <si>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</si>
  <si>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</si>
  <si>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</si>
  <si>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</si>
  <si>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</si>
  <si>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</si>
  <si>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</si>
  <si>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</si>
  <si>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</si>
  <si>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</si>
  <si>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</si>
  <si>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</si>
  <si>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</si>
  <si>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</si>
  <si>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</si>
  <si>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</si>
  <si>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</si>
  <si>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</si>
  <si>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</si>
  <si>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</si>
  <si>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</si>
  <si>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</si>
  <si>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</si>
  <si>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</si>
  <si>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</si>
  <si>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</si>
  <si>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</si>
  <si>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</si>
  <si>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</si>
  <si>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</si>
  <si>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</si>
  <si>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</si>
  <si>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</si>
  <si>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</si>
  <si>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</si>
  <si>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</si>
  <si>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</si>
  <si>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</si>
  <si>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</si>
  <si>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</si>
  <si>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</si>
  <si>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</si>
  <si>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</si>
  <si>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</si>
  <si>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</si>
  <si>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</si>
  <si>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</si>
  <si>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</si>
  <si>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</si>
  <si>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</si>
  <si>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</si>
  <si>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</si>
  <si>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</si>
  <si>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</si>
  <si>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</si>
  <si>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</si>
  <si>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</si>
  <si>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</si>
  <si>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</si>
  <si>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</si>
  <si>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</si>
  <si>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</si>
  <si>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</si>
  <si>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</si>
  <si>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</si>
  <si>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</si>
  <si>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</si>
  <si>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</si>
  <si>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</si>
  <si>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</si>
  <si>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</si>
  <si>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</si>
  <si>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</si>
  <si>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</si>
  <si>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</si>
  <si>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</si>
  <si>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</si>
  <si>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</si>
  <si>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</si>
  <si>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</si>
  <si>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</si>
  <si>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</si>
  <si>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</si>
  <si>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</si>
  <si>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</si>
  <si>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</si>
  <si>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</si>
  <si>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</si>
  <si>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</si>
  <si>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</si>
  <si>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</si>
  <si>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</si>
  <si>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</si>
  <si>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</si>
  <si>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</si>
  <si>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</si>
  <si>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</si>
  <si>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</si>
  <si>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</si>
  <si>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</si>
  <si>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</si>
  <si>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</si>
  <si>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</si>
  <si>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</si>
  <si>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</si>
  <si>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</si>
  <si>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</si>
  <si>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</si>
  <si>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</si>
  <si>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</si>
  <si>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</si>
  <si>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</si>
  <si>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</si>
  <si>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</si>
  <si>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</si>
  <si>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</si>
  <si>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</si>
  <si>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</si>
  <si>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</si>
  <si>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</si>
  <si>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</si>
  <si>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</si>
  <si>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</si>
  <si>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</si>
  <si>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</si>
  <si>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</si>
  <si>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</si>
  <si>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</si>
  <si>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</si>
  <si>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</si>
  <si>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</si>
  <si>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</si>
  <si>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</si>
  <si>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</si>
  <si>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</si>
  <si>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</si>
  <si>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</si>
  <si>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</si>
  <si>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</si>
  <si>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</si>
  <si>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</si>
  <si>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</si>
  <si>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</si>
  <si>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</si>
  <si>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</si>
  <si>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</si>
  <si>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</si>
  <si>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</si>
  <si>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</si>
  <si>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</si>
  <si>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</si>
  <si>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</si>
  <si>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</si>
  <si>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</si>
  <si>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</si>
  <si>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</si>
  <si>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</si>
  <si>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</si>
  <si>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</si>
  <si>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</si>
  <si>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</si>
  <si>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</si>
  <si>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</si>
  <si>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</si>
  <si>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</si>
  <si>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</si>
  <si>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</si>
  <si>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</si>
  <si>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</si>
  <si>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</si>
  <si>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</si>
  <si>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</si>
  <si>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</si>
  <si>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</si>
  <si>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</si>
  <si>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</si>
  <si>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</si>
  <si>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</si>
  <si>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</si>
  <si>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</si>
  <si>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</si>
  <si>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</si>
  <si>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</si>
  <si>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</si>
  <si>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</si>
  <si>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</si>
  <si>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</si>
  <si>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</si>
  <si>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</si>
  <si>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</si>
  <si>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</si>
  <si>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</si>
  <si>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</si>
  <si>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</si>
  <si>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</si>
  <si>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</si>
  <si>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</si>
  <si>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</si>
  <si>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</si>
  <si>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</si>
  <si>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</si>
  <si>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</si>
  <si>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</si>
  <si>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</si>
  <si>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</si>
  <si>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</si>
  <si>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</si>
  <si>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</si>
  <si>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</si>
  <si>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</si>
  <si>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</si>
  <si>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</si>
  <si>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</si>
  <si>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</si>
  <si>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</si>
  <si>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</si>
  <si>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</si>
  <si>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</si>
  <si>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</si>
  <si>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</si>
  <si>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</si>
  <si>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</si>
  <si>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</si>
  <si>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</si>
  <si>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</si>
  <si>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</si>
  <si>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</si>
  <si>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</si>
  <si>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</si>
  <si>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</si>
  <si>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</si>
  <si>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</si>
  <si>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</si>
  <si>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</si>
  <si>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</si>
  <si>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</si>
  <si>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</si>
  <si>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</si>
  <si>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</si>
  <si>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</si>
  <si>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</si>
  <si>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</si>
  <si>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</si>
  <si>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</si>
  <si>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</si>
  <si>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</si>
  <si>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</si>
  <si>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</si>
  <si>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</si>
  <si>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</si>
  <si>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</si>
  <si>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</si>
  <si>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</si>
  <si>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</si>
  <si>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</si>
  <si>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</si>
  <si>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</si>
  <si>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</si>
  <si>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</si>
  <si>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</si>
  <si>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</si>
  <si>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</si>
  <si>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</si>
  <si>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</si>
  <si>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</si>
  <si>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</si>
  <si>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</si>
  <si>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</si>
  <si>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</si>
  <si>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</si>
  <si>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</si>
  <si>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</si>
  <si>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</si>
  <si>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</si>
  <si>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</si>
  <si>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</si>
  <si>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</si>
  <si>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</si>
  <si>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</si>
  <si>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</si>
  <si>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</si>
  <si>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</si>
  <si>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</si>
  <si>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</si>
  <si>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</si>
  <si>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</si>
  <si>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</si>
  <si>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</si>
  <si>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</si>
  <si>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</si>
  <si>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</si>
  <si>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</si>
  <si>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</si>
  <si>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</si>
  <si>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</si>
  <si>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</si>
  <si>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</si>
  <si>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</si>
  <si>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</si>
  <si>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</si>
  <si>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</si>
  <si>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</si>
  <si>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</si>
  <si>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</si>
  <si>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</si>
  <si>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</si>
  <si>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</si>
  <si>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</si>
  <si>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</si>
  <si>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</si>
  <si>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</si>
  <si>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</si>
  <si>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</si>
  <si>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</si>
  <si>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</si>
  <si>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</si>
  <si>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</si>
  <si>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</si>
  <si>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</si>
  <si>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</si>
  <si>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</si>
  <si>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</si>
  <si>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</si>
  <si>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</si>
  <si>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</si>
  <si>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</si>
  <si>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</si>
  <si>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</si>
  <si>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</si>
  <si>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</si>
  <si>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</si>
  <si>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</si>
  <si>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</si>
  <si>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</si>
  <si>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</si>
  <si>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</si>
  <si>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</si>
  <si>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</si>
  <si>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</si>
  <si>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</si>
  <si>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</si>
  <si>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</si>
  <si>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</si>
  <si>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</si>
  <si>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</si>
  <si>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</si>
  <si>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</si>
  <si>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</si>
  <si>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</si>
  <si>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</si>
  <si>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</si>
  <si>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</si>
  <si>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</si>
  <si>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</si>
  <si>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</si>
  <si>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</si>
  <si>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</si>
  <si>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</si>
  <si>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</si>
  <si>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</si>
  <si>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</si>
  <si>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</si>
  <si>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</si>
  <si>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</si>
  <si>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</si>
  <si>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</si>
  <si>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</si>
  <si>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</si>
  <si>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</si>
  <si>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</si>
  <si>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</si>
  <si>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</si>
  <si>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</si>
  <si>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</si>
  <si>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</si>
  <si>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</si>
  <si>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</si>
  <si>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</si>
  <si>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</si>
  <si>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</si>
  <si>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</si>
  <si>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</si>
  <si>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</si>
  <si>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</si>
  <si>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</si>
  <si>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</si>
  <si>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</si>
  <si>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</si>
  <si>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</si>
  <si>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</si>
  <si>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</si>
  <si>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</si>
  <si>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</si>
  <si>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</si>
  <si>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</si>
  <si>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</si>
  <si>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</si>
  <si>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</si>
  <si>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</si>
  <si>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</si>
  <si>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</si>
  <si>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</si>
  <si>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</si>
  <si>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</si>
  <si>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</si>
  <si>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</si>
  <si>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</si>
  <si>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</si>
  <si>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</si>
  <si>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</si>
  <si>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</si>
  <si>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</si>
  <si>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</si>
  <si>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</si>
  <si>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</si>
  <si>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</si>
  <si>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</si>
  <si>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</si>
  <si>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</si>
  <si>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</si>
  <si>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</si>
  <si>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</si>
  <si>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</si>
  <si>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</si>
  <si>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</si>
  <si>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</si>
  <si>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</si>
  <si>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</si>
  <si>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</si>
  <si>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</si>
  <si>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</si>
  <si>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</si>
  <si>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</si>
  <si>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</si>
  <si>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</si>
  <si>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</si>
  <si>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</si>
  <si>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</si>
  <si>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</si>
  <si>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</si>
  <si>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</si>
  <si>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</si>
  <si>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</si>
  <si>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</si>
  <si>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</si>
  <si>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</si>
  <si>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</si>
  <si>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</si>
  <si>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</si>
  <si>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</si>
  <si>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</si>
  <si>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</si>
  <si>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</si>
  <si>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</si>
  <si>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</si>
  <si>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</si>
  <si>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</si>
  <si>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</si>
  <si>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</si>
  <si>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</si>
  <si>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</si>
  <si>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</si>
  <si>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</si>
  <si>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</si>
  <si>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</si>
  <si>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</si>
  <si>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</si>
  <si>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</si>
  <si>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</si>
  <si>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</si>
  <si>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</si>
  <si>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</si>
  <si>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</si>
  <si>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</si>
  <si>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</si>
  <si>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</si>
  <si>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</si>
  <si>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</si>
  <si>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</si>
  <si>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</si>
  <si>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</si>
  <si>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</si>
  <si>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</si>
  <si>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</si>
  <si>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</si>
  <si>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</si>
  <si>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</si>
  <si>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</si>
  <si>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</si>
  <si>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</si>
  <si>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</si>
  <si>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</si>
  <si>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</si>
  <si>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</si>
  <si>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</si>
  <si>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</si>
  <si>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</si>
  <si>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</si>
  <si>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</si>
  <si>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</si>
  <si>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</si>
  <si>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</si>
  <si>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</si>
  <si>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</si>
  <si>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</si>
  <si>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</si>
  <si>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</si>
  <si>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</si>
  <si>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</si>
  <si>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</si>
  <si>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</si>
  <si>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</si>
  <si>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</si>
  <si>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</si>
  <si>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</si>
  <si>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</si>
  <si>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</si>
  <si>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</si>
  <si>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</si>
  <si>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</si>
  <si>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</si>
  <si>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</si>
  <si>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</si>
  <si>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</si>
  <si>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</si>
  <si>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</si>
  <si>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</si>
  <si>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</si>
  <si>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</si>
  <si>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</si>
  <si>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</si>
  <si>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</si>
  <si>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</si>
  <si>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</si>
  <si>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</si>
  <si>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</si>
  <si>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</si>
  <si>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</si>
  <si>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</si>
  <si>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</si>
  <si>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</si>
  <si>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</si>
  <si>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</si>
  <si>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</si>
  <si>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</si>
  <si>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</si>
  <si>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</si>
  <si>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</si>
  <si>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</si>
  <si>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</si>
  <si>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</si>
  <si>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</si>
  <si>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</si>
  <si>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</si>
  <si>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</si>
  <si>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</si>
  <si>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</si>
  <si>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</si>
  <si>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</si>
  <si>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</si>
  <si>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</si>
  <si>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</si>
  <si>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</si>
  <si>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</si>
  <si>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</si>
  <si>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</si>
  <si>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</si>
  <si>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</si>
  <si>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</si>
  <si>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</si>
  <si>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</si>
  <si>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</si>
  <si>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</si>
  <si>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</si>
  <si>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</si>
  <si>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</si>
  <si>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</si>
  <si>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</si>
  <si>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</si>
  <si>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</si>
  <si>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</si>
  <si>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</si>
  <si>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</si>
  <si>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</si>
  <si>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</si>
  <si>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</si>
  <si>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</si>
  <si>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</si>
  <si>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</si>
  <si>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</si>
  <si>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</si>
  <si>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</si>
  <si>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</si>
  <si>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</si>
  <si>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</si>
  <si>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</si>
  <si>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</si>
  <si>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</si>
  <si>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</si>
  <si>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</si>
  <si>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</si>
  <si>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</si>
  <si>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</si>
  <si>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</si>
  <si>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</si>
  <si>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</si>
  <si>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</si>
  <si>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</si>
  <si>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</si>
  <si>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</si>
  <si>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</si>
  <si>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</si>
  <si>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</si>
  <si>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</si>
  <si>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</si>
  <si>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</si>
  <si>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</si>
  <si>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</si>
  <si>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</si>
  <si>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</si>
  <si>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</si>
  <si>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</si>
  <si>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</si>
  <si>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</si>
  <si>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</si>
  <si>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</si>
  <si>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</si>
  <si>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</si>
  <si>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</si>
  <si>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</si>
  <si>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</si>
  <si>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</si>
  <si>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</si>
  <si>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</si>
  <si>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</si>
  <si>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</si>
  <si>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</si>
  <si>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</si>
  <si>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</si>
  <si>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</si>
  <si>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</si>
  <si>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</si>
  <si>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</si>
  <si>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</si>
  <si>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</si>
  <si>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</si>
  <si>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</si>
  <si>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</si>
  <si>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</si>
  <si>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</si>
  <si>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</si>
  <si>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</si>
  <si>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</si>
  <si>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</si>
  <si>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</si>
  <si>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</si>
  <si>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</si>
  <si>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</si>
  <si>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</si>
  <si>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</si>
  <si>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</si>
  <si>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</si>
  <si>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</si>
  <si>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</si>
  <si>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</si>
  <si>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</si>
  <si>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</si>
  <si>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</si>
  <si>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</si>
  <si>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</si>
  <si>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</si>
  <si>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</si>
  <si>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</si>
  <si>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</si>
  <si>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</si>
  <si>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</si>
  <si>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</si>
  <si>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</si>
  <si>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</si>
  <si>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</si>
  <si>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</si>
  <si>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</si>
  <si>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</si>
  <si>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</si>
  <si>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</si>
  <si>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</si>
  <si>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</si>
  <si>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</si>
  <si>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</si>
  <si>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</si>
  <si>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</si>
  <si>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</si>
  <si>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</si>
  <si>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</si>
  <si>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</si>
  <si>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</si>
  <si>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</si>
  <si>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</si>
  <si>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</si>
  <si>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</si>
  <si>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</si>
  <si>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</si>
  <si>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</si>
  <si>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</si>
  <si>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</si>
  <si>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</si>
  <si>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</si>
  <si>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</si>
  <si>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</si>
  <si>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</si>
  <si>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</si>
  <si>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</si>
  <si>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</si>
  <si>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</si>
  <si>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</si>
  <si>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</si>
  <si>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</si>
  <si>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</si>
  <si>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</si>
  <si>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</si>
  <si>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</si>
  <si>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</si>
  <si>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</si>
  <si>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</si>
  <si>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</si>
  <si>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</si>
  <si>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</si>
  <si>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</si>
  <si>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</si>
  <si>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</si>
  <si>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</si>
  <si>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</si>
  <si>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</si>
  <si>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</si>
  <si>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</si>
  <si>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</si>
  <si>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</si>
  <si>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</si>
  <si>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</si>
  <si>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</si>
  <si>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</si>
  <si>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</si>
  <si>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</si>
  <si>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</si>
  <si>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</si>
  <si>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</si>
  <si>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</si>
  <si>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</si>
  <si>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</si>
  <si>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</si>
  <si>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</si>
  <si>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</si>
  <si>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</si>
  <si>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</si>
  <si>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</si>
  <si>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</si>
  <si>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</si>
  <si>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</si>
  <si>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</si>
  <si>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</si>
  <si>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</si>
  <si>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</si>
  <si>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</si>
  <si>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</si>
  <si>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</si>
  <si>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</si>
  <si>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</si>
  <si>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</si>
  <si>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</si>
  <si>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</si>
  <si>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</si>
  <si>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</si>
  <si>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</si>
  <si>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</si>
  <si>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</si>
  <si>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</si>
  <si>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</si>
  <si>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</si>
  <si>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</si>
  <si>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</si>
  <si>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</si>
  <si>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</si>
  <si>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</si>
  <si>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</si>
  <si>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</si>
  <si>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</si>
  <si>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</si>
  <si>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</si>
  <si>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</si>
  <si>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</si>
  <si>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</si>
  <si>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</si>
  <si>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</si>
  <si>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</si>
  <si>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</si>
  <si>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</si>
  <si>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</si>
  <si>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</si>
  <si>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</si>
  <si>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</si>
  <si>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</si>
  <si>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</si>
  <si>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</si>
  <si>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</si>
  <si>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</si>
  <si>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</si>
  <si>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</si>
  <si>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</si>
  <si>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</si>
  <si>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</si>
  <si>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</si>
  <si>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</si>
  <si>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</si>
  <si>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</si>
  <si>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</si>
  <si>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</si>
  <si>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</si>
  <si>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</si>
  <si>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</si>
  <si>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</si>
  <si>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</si>
  <si>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</si>
  <si>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</si>
  <si>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</si>
  <si>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</si>
  <si>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</si>
  <si>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</si>
  <si>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</si>
  <si>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</si>
  <si>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</si>
  <si>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</si>
  <si>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</si>
  <si>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</si>
  <si>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</si>
  <si>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</si>
  <si>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</si>
  <si>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</si>
  <si>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</si>
  <si>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</si>
  <si>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</si>
  <si>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</si>
  <si>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</si>
  <si>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</si>
  <si>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</si>
  <si>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</si>
  <si>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</si>
  <si>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</si>
  <si>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</si>
  <si>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</si>
  <si>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</si>
  <si>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</si>
  <si>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</si>
  <si>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</si>
  <si>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</si>
  <si>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</si>
  <si>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</si>
  <si>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</si>
  <si>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</si>
  <si>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</si>
  <si>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</si>
  <si>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</si>
  <si>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</si>
  <si>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</si>
  <si>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</si>
  <si>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</si>
  <si>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</si>
  <si>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</si>
  <si>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</si>
  <si>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</si>
  <si>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</si>
  <si>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</si>
  <si>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</si>
  <si>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</si>
  <si>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</si>
  <si>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</si>
  <si>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</si>
  <si>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</si>
  <si>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</si>
  <si>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</si>
  <si>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</si>
  <si>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</si>
  <si>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</si>
  <si>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</si>
  <si>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</si>
  <si>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</si>
  <si>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</si>
  <si>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</si>
  <si>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</si>
  <si>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</si>
  <si>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</si>
  <si>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</si>
  <si>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</si>
  <si>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</si>
  <si>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</si>
  <si>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</si>
  <si>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</si>
  <si>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</si>
  <si>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</si>
  <si>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</si>
  <si>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</si>
  <si>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</si>
  <si>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</si>
  <si>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</si>
  <si>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</si>
  <si>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</si>
  <si>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</si>
  <si>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</si>
  <si>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</si>
  <si>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</si>
  <si>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</si>
  <si>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</si>
  <si>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</si>
  <si>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</si>
  <si>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</si>
  <si>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</si>
  <si>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</si>
  <si>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</si>
  <si>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</si>
  <si>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</si>
  <si>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</si>
  <si>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</si>
  <si>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</si>
  <si>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</si>
  <si>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</si>
  <si>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</si>
  <si>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</si>
  <si>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</si>
  <si>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</si>
  <si>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</si>
  <si>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</si>
  <si>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</si>
  <si>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</si>
  <si>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</si>
  <si>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</si>
  <si>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</si>
  <si>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</si>
  <si>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</si>
  <si>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</si>
  <si>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</si>
  <si>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</si>
  <si>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</si>
  <si>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</si>
  <si>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</si>
  <si>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</si>
  <si>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</si>
  <si>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</si>
  <si>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</si>
  <si>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</si>
  <si>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</si>
  <si>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</si>
  <si>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</si>
  <si>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</si>
  <si>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</si>
  <si>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</si>
  <si>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</si>
  <si>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</si>
  <si>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</si>
  <si>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</si>
  <si>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</si>
  <si>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</si>
  <si>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</si>
  <si>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</si>
  <si>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</si>
  <si>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</si>
  <si>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</si>
  <si>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</si>
  <si>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</si>
  <si>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</si>
  <si>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</si>
  <si>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</si>
  <si>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</si>
  <si>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</si>
  <si>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</si>
  <si>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</si>
  <si>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</si>
  <si>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</si>
  <si>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</si>
  <si>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</si>
  <si>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</si>
  <si>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</si>
  <si>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</si>
  <si>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</si>
  <si>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</si>
  <si>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</si>
  <si>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</si>
  <si>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</si>
  <si>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</si>
  <si>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</si>
  <si>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</si>
  <si>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</si>
  <si>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</si>
  <si>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</si>
  <si>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</si>
  <si>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</si>
  <si>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</si>
  <si>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</si>
  <si>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</si>
  <si>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</si>
  <si>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</si>
  <si>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</si>
  <si>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</si>
  <si>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</si>
  <si>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</si>
  <si>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</si>
  <si>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</si>
  <si>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</si>
  <si>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</si>
  <si>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</si>
  <si>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</si>
  <si>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</si>
  <si>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</si>
  <si>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</si>
  <si>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</si>
  <si>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</si>
  <si>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</si>
  <si>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</si>
  <si>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</si>
  <si>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</si>
  <si>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</si>
  <si>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</si>
  <si>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</si>
  <si>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</si>
  <si>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</si>
  <si>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</si>
  <si>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</si>
  <si>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</si>
  <si>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</si>
  <si>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</si>
  <si>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</si>
  <si>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</si>
  <si>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</si>
  <si>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</si>
  <si>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</si>
  <si>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</si>
  <si>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</si>
  <si>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</si>
  <si>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</si>
  <si>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</si>
  <si>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</si>
  <si>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</si>
  <si>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</si>
  <si>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</si>
  <si>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</si>
  <si>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</si>
  <si>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</si>
  <si>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</si>
  <si>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</si>
  <si>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</si>
  <si>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</si>
  <si>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</si>
  <si>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</si>
  <si>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</si>
  <si>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</si>
  <si>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</si>
  <si>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</si>
  <si>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</si>
  <si>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</si>
  <si>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</si>
  <si>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</si>
  <si>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</si>
  <si>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</si>
  <si>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</si>
  <si>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</si>
  <si>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</si>
  <si>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</si>
  <si>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</si>
  <si>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</si>
  <si>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</si>
  <si>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</si>
  <si>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</si>
  <si>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</si>
  <si>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</si>
  <si>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</si>
  <si>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</si>
  <si>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</si>
  <si>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</si>
  <si>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</si>
  <si>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</si>
  <si>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</si>
  <si>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</si>
  <si>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</si>
  <si>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</si>
  <si>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</si>
  <si>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</si>
  <si>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</si>
  <si>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</si>
  <si>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</si>
  <si>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</si>
  <si>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</si>
  <si>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</si>
  <si>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</si>
  <si>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</si>
  <si>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</si>
  <si>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</si>
  <si>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</si>
  <si>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</si>
  <si>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</si>
  <si>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</si>
  <si>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</si>
  <si>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</si>
  <si>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</si>
  <si>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</si>
  <si>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</si>
  <si>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</si>
  <si>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</si>
  <si>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</si>
  <si>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</si>
  <si>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</si>
  <si>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</si>
  <si>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</si>
  <si>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</si>
  <si>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</si>
  <si>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</si>
  <si>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</si>
  <si>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</si>
  <si>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</si>
  <si>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</si>
  <si>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</si>
  <si>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</si>
  <si>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</si>
  <si>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</si>
  <si>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</si>
  <si>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</si>
  <si>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</si>
  <si>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</si>
  <si>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</si>
  <si>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</si>
  <si>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</si>
  <si>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</si>
  <si>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</si>
  <si>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</si>
  <si>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</si>
  <si>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</si>
  <si>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</si>
  <si>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</si>
  <si>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</si>
  <si>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</si>
  <si>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</si>
  <si>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</si>
  <si>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</si>
  <si>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</si>
  <si>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</si>
  <si>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</si>
  <si>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</si>
  <si>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</si>
  <si>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</si>
  <si>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</si>
  <si>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</si>
  <si>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</si>
  <si>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</si>
  <si>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</si>
  <si>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</si>
  <si>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</si>
  <si>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</si>
  <si>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</si>
  <si>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</si>
  <si>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</si>
  <si>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</si>
  <si>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</si>
  <si>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</si>
  <si>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</si>
  <si>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</si>
  <si>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</si>
  <si>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</si>
  <si>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</si>
  <si>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</si>
  <si>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</si>
  <si>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</si>
  <si>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</si>
  <si>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</si>
  <si>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</si>
  <si>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</si>
  <si>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</si>
  <si>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</si>
  <si>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</si>
  <si>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</si>
  <si>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</si>
  <si>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</si>
  <si>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</si>
  <si>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</si>
  <si>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</si>
  <si>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</si>
  <si>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</si>
  <si>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</si>
  <si>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</si>
  <si>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</si>
  <si>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</si>
  <si>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</si>
  <si>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</si>
  <si>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</si>
  <si>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</si>
  <si>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</si>
  <si>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</si>
  <si>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</si>
  <si>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</si>
  <si>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</si>
  <si>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</si>
  <si>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</si>
  <si>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</si>
  <si>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</si>
  <si>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</si>
  <si>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</si>
  <si>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</si>
  <si>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</si>
  <si>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</si>
  <si>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</si>
  <si>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</si>
  <si>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</si>
  <si>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</si>
  <si>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</si>
  <si>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</si>
  <si>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</si>
  <si>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</si>
  <si>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</si>
  <si>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</si>
  <si>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</si>
  <si>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</si>
  <si>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</si>
  <si>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</si>
  <si>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</si>
  <si>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</si>
  <si>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</si>
  <si>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</si>
  <si>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</si>
  <si>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</si>
  <si>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</si>
  <si>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</si>
  <si>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</si>
  <si>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</si>
  <si>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</si>
  <si>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</si>
  <si>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</si>
  <si>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</si>
  <si>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</si>
  <si>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</si>
  <si>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</si>
  <si>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</si>
  <si>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</si>
  <si>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</si>
  <si>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</si>
  <si>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</si>
  <si>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</si>
  <si>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</si>
  <si>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</si>
  <si>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</si>
  <si>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</si>
  <si>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</si>
  <si>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</si>
  <si>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</si>
  <si>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</si>
  <si>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</si>
  <si>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</si>
  <si>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</si>
  <si>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</si>
  <si>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</si>
  <si>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</si>
  <si>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</si>
  <si>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</si>
  <si>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</si>
  <si>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</si>
  <si>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</si>
  <si>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</si>
  <si>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</si>
  <si>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</si>
  <si>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</si>
  <si>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</si>
  <si>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</si>
  <si>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</si>
  <si>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</si>
  <si>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</si>
  <si>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</si>
  <si>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</si>
  <si>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</si>
  <si>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</si>
  <si>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</si>
  <si>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</si>
  <si>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</si>
  <si>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</si>
  <si>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</si>
  <si>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</si>
  <si>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</si>
  <si>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</si>
  <si>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</si>
  <si>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</si>
  <si>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</si>
  <si>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</si>
  <si>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</si>
  <si>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</si>
  <si>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</si>
  <si>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</si>
  <si>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</si>
  <si>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</si>
  <si>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</si>
  <si>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</si>
  <si>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</si>
  <si>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</si>
  <si>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</si>
  <si>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</si>
  <si>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</si>
  <si>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</si>
  <si>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</si>
  <si>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</si>
  <si>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</si>
  <si>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</si>
  <si>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</si>
  <si>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</si>
  <si>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</si>
  <si>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</si>
  <si>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</si>
  <si>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</si>
  <si>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</si>
  <si>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</si>
  <si>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</si>
  <si>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</si>
  <si>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</si>
  <si>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</si>
  <si>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</si>
  <si>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</si>
  <si>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</si>
  <si>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</si>
  <si>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</si>
  <si>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</si>
  <si>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</si>
  <si>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</si>
  <si>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</si>
  <si>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</si>
  <si>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</si>
  <si>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</si>
  <si>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</si>
  <si>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</si>
  <si>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</si>
  <si>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</si>
  <si>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</si>
  <si>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</si>
  <si>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</si>
  <si>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</si>
  <si>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</si>
  <si>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</si>
  <si>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</si>
  <si>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</si>
  <si>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</si>
  <si>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</si>
  <si>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</si>
  <si>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</si>
  <si>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</si>
  <si>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</si>
  <si>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</si>
  <si>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</si>
  <si>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</si>
  <si>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</si>
  <si>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</si>
  <si>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</si>
  <si>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</si>
  <si>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</si>
  <si>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</si>
  <si>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</si>
  <si>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</si>
  <si>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</si>
  <si>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</si>
  <si>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</si>
  <si>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</si>
  <si>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</si>
  <si>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</si>
  <si>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</si>
  <si>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</si>
  <si>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</si>
  <si>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</si>
  <si>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</si>
  <si>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</si>
  <si>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</si>
  <si>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</si>
  <si>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</si>
  <si>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</si>
  <si>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</si>
  <si>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</si>
  <si>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</si>
  <si>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</si>
  <si>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</si>
  <si>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</si>
  <si>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</si>
  <si>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</si>
  <si>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</si>
  <si>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</si>
  <si>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</si>
  <si>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</si>
  <si>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</si>
  <si>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</si>
  <si>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</si>
  <si>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</si>
  <si>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</si>
  <si>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</si>
  <si>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</si>
  <si>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</si>
  <si>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</si>
  <si>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</si>
  <si>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</si>
  <si>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</si>
  <si>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</si>
  <si>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</si>
  <si>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</si>
  <si>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</si>
  <si>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</si>
  <si>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</si>
  <si>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</si>
  <si>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</si>
  <si>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</si>
  <si>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</si>
  <si>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</si>
  <si>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</si>
  <si>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</si>
  <si>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</si>
  <si>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</si>
  <si>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</si>
  <si>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</si>
  <si>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</si>
  <si>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</si>
  <si>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</si>
  <si>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</si>
  <si>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</si>
  <si>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</si>
  <si>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</si>
  <si>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</si>
  <si>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</si>
  <si>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</si>
  <si>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</si>
  <si>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</si>
  <si>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</si>
  <si>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</si>
  <si>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</si>
  <si>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</si>
  <si>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</si>
  <si>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</si>
  <si>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</si>
  <si>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</si>
  <si>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</si>
  <si>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</si>
  <si>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</si>
  <si>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</si>
  <si>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</si>
  <si>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</si>
  <si>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</si>
  <si>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</si>
  <si>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</si>
  <si>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</si>
  <si>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</si>
  <si>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</si>
  <si>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</si>
  <si>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</si>
  <si>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</si>
  <si>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</si>
  <si>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</si>
  <si>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</si>
  <si>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</si>
  <si>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</si>
  <si>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</si>
  <si>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</si>
  <si>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</si>
  <si>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</si>
  <si>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</si>
  <si>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</si>
  <si>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</si>
  <si>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</si>
  <si>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</si>
  <si>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</si>
  <si>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</si>
  <si>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</si>
  <si>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</si>
  <si>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</si>
  <si>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</si>
  <si>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</si>
  <si>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</si>
  <si>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</si>
  <si>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</si>
  <si>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</si>
  <si>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</si>
  <si>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</si>
  <si>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</si>
  <si>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</si>
  <si>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</si>
  <si>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</si>
  <si>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</si>
  <si>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</si>
  <si>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</si>
  <si>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</si>
  <si>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</si>
  <si>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</si>
  <si>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</si>
  <si>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</si>
  <si>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</si>
  <si>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</si>
  <si>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</si>
  <si>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</si>
  <si>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</si>
  <si>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</si>
  <si>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</si>
  <si>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</si>
  <si>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</si>
  <si>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</si>
  <si>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</si>
  <si>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</si>
  <si>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</si>
  <si>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</si>
  <si>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</si>
  <si>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</si>
  <si>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</si>
  <si>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</si>
  <si>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</si>
  <si>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</si>
  <si>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</si>
  <si>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</si>
  <si>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</si>
  <si>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</si>
  <si>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</si>
  <si>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</si>
  <si>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</si>
  <si>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</si>
  <si>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</si>
  <si>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</si>
  <si>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</si>
  <si>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</si>
  <si>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</si>
  <si>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</si>
  <si>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</si>
  <si>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</si>
  <si>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</si>
  <si>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</si>
  <si>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</si>
  <si>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</si>
  <si>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</si>
  <si>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</si>
  <si>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</si>
  <si>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</si>
  <si>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</si>
  <si>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</si>
  <si>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</si>
  <si>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</si>
  <si>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</si>
  <si>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</si>
  <si>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</si>
  <si>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</si>
  <si>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</si>
  <si>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</si>
  <si>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</si>
  <si>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</si>
  <si>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</si>
  <si>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</si>
  <si>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</si>
  <si>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</si>
  <si>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</si>
  <si>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</si>
  <si>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</si>
  <si>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</si>
  <si>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</si>
  <si>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</si>
  <si>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</si>
  <si>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</si>
  <si>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</si>
  <si>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</si>
  <si>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</si>
  <si>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</si>
  <si>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</si>
  <si>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</si>
  <si>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</si>
  <si>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</si>
  <si>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</si>
  <si>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</si>
  <si>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</si>
  <si>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</si>
  <si>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</si>
  <si>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</si>
  <si>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</si>
  <si>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</si>
  <si>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</si>
  <si>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</si>
  <si>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</si>
  <si>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</si>
  <si>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</si>
  <si>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</si>
  <si>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</si>
  <si>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</si>
  <si>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</si>
  <si>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</si>
  <si>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</si>
  <si>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</si>
  <si>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</si>
  <si>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</si>
  <si>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</si>
  <si>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</si>
  <si>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</si>
  <si>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</si>
  <si>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</si>
  <si>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</si>
  <si>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</si>
  <si>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</si>
  <si>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</si>
  <si>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</si>
  <si>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</si>
  <si>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</si>
  <si>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</si>
  <si>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</si>
  <si>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</si>
  <si>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</si>
  <si>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</si>
  <si>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</si>
  <si>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</si>
  <si>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</si>
  <si>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</si>
  <si>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</si>
  <si>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</si>
  <si>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</si>
  <si>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</si>
  <si>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</si>
  <si>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</si>
  <si>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</si>
  <si>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</si>
  <si>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</si>
  <si>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</si>
  <si>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</si>
  <si>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</si>
  <si>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</si>
  <si>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</si>
  <si>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</si>
  <si>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</si>
  <si>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</si>
  <si>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</si>
  <si>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</si>
  <si>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</si>
  <si>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</si>
  <si>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</si>
  <si>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</si>
  <si>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</si>
  <si>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</si>
  <si>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</si>
  <si>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</si>
  <si>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</si>
  <si>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</si>
  <si>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</si>
  <si>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</si>
  <si>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</si>
  <si>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</si>
  <si>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</si>
  <si>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</si>
  <si>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</si>
  <si>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</si>
  <si>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</si>
  <si>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</si>
  <si>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</si>
  <si>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</si>
  <si>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</si>
  <si>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</si>
  <si>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</si>
  <si>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</si>
  <si>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</si>
  <si>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</si>
  <si>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</si>
  <si>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</si>
  <si>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</si>
  <si>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</si>
  <si>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</si>
  <si>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</si>
  <si>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</si>
  <si>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</si>
  <si>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</si>
  <si>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</si>
  <si>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</si>
  <si>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</si>
  <si>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</si>
  <si>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</si>
  <si>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</si>
  <si>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</si>
  <si>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</si>
  <si>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</si>
  <si>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</si>
  <si>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</si>
  <si>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</si>
  <si>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</si>
  <si>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</si>
  <si>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</si>
  <si>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</si>
  <si>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</si>
  <si>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</si>
  <si>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</si>
  <si>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</si>
  <si>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</si>
  <si>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</si>
  <si>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</si>
  <si>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</si>
  <si>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</si>
  <si>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</si>
  <si>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</si>
  <si>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</si>
  <si>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</si>
  <si>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</si>
  <si>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</si>
  <si>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</si>
  <si>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</si>
  <si>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</si>
  <si>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</si>
  <si>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</si>
  <si>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</si>
  <si>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</si>
  <si>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</si>
  <si>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</si>
  <si>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</si>
  <si>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</si>
  <si>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</si>
  <si>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</si>
  <si>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</si>
  <si>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</si>
  <si>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</si>
  <si>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</si>
  <si>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</si>
  <si>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</si>
  <si>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</si>
  <si>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</si>
  <si>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</si>
  <si>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</si>
  <si>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</si>
  <si>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</si>
  <si>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</si>
  <si>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</si>
  <si>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</si>
  <si>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</si>
  <si>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</si>
  <si>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</si>
  <si>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</si>
  <si>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</si>
  <si>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</si>
  <si>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</si>
  <si>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</si>
  <si>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</si>
  <si>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</si>
  <si>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</si>
  <si>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</si>
  <si>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</si>
  <si>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</si>
  <si>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</si>
  <si>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</si>
  <si>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</si>
  <si>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</si>
  <si>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</si>
  <si>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</si>
  <si>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</si>
  <si>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</si>
  <si>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</si>
  <si>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</si>
  <si>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</si>
  <si>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</si>
  <si>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</si>
  <si>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</si>
  <si>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</si>
  <si>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</si>
  <si>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</si>
  <si>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</si>
  <si>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</si>
  <si>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</si>
  <si>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</si>
  <si>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</si>
  <si>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</si>
  <si>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</si>
  <si>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</si>
  <si>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</si>
  <si>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</si>
  <si>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</si>
  <si>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</si>
  <si>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</si>
  <si>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</si>
  <si>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</si>
  <si>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</si>
  <si>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</si>
  <si>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</si>
  <si>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</si>
  <si>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</si>
  <si>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</si>
  <si>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</si>
  <si>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</si>
  <si>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</si>
  <si>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</si>
  <si>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</si>
  <si>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</si>
  <si>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</si>
  <si>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</si>
  <si>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</si>
  <si>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</si>
  <si>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</si>
  <si>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</si>
  <si>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</si>
  <si>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</si>
  <si>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</si>
  <si>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</si>
  <si>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</si>
  <si>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</si>
  <si>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</si>
  <si>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</si>
  <si>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</si>
  <si>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</si>
  <si>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</si>
  <si>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</si>
  <si>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</si>
  <si>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</si>
  <si>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</si>
  <si>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</si>
  <si>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</si>
  <si>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</si>
  <si>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</si>
  <si>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</si>
  <si>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</si>
  <si>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</si>
  <si>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</si>
  <si>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</si>
  <si>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</si>
  <si>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</si>
  <si>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</si>
  <si>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</si>
  <si>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</si>
  <si>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</si>
  <si>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</si>
  <si>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</si>
  <si>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</si>
  <si>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</si>
  <si>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</si>
  <si>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</si>
  <si>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</si>
  <si>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</si>
  <si>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</si>
  <si>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</si>
  <si>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</si>
  <si>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</si>
  <si>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</si>
  <si>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</si>
  <si>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</si>
  <si>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</si>
  <si>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</si>
  <si>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</si>
  <si>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</si>
  <si>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</si>
  <si>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</si>
  <si>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</si>
  <si>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</si>
  <si>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</si>
  <si>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</si>
  <si>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</si>
  <si>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</si>
  <si>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</si>
  <si>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</si>
  <si>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</si>
  <si>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</si>
  <si>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</si>
  <si>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</si>
  <si>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</si>
  <si>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</si>
  <si>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</si>
  <si>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</si>
  <si>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</si>
  <si>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</si>
  <si>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</si>
  <si>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</si>
  <si>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</si>
  <si>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</si>
  <si>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</si>
  <si>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</si>
  <si>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</si>
  <si>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</si>
  <si>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</si>
  <si>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</si>
  <si>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</si>
  <si>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</si>
  <si>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</si>
  <si>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</si>
  <si>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</si>
  <si>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</si>
  <si>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</si>
  <si>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</si>
  <si>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</si>
  <si>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</si>
  <si>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</si>
  <si>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</si>
  <si>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</si>
  <si>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</si>
  <si>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</si>
  <si>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</si>
  <si>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</si>
  <si>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</si>
  <si>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</si>
  <si>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</si>
  <si>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</si>
  <si>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</si>
  <si>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</si>
  <si>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</si>
  <si>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</si>
  <si>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</si>
  <si>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</si>
  <si>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</si>
  <si>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</si>
  <si>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</si>
  <si>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</si>
  <si>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</si>
  <si>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</si>
  <si>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</si>
  <si>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</si>
  <si>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</si>
  <si>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</si>
  <si>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</si>
  <si>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</si>
  <si>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</si>
  <si>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</si>
  <si>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</si>
  <si>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</si>
  <si>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</si>
  <si>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</si>
  <si>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</si>
  <si>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</si>
  <si>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</si>
  <si>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</si>
  <si>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</si>
  <si>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</si>
  <si>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</si>
  <si>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</si>
  <si>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</si>
  <si>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</si>
  <si>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</si>
  <si>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</si>
  <si>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</si>
  <si>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</si>
  <si>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</si>
  <si>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</si>
  <si>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</si>
  <si>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</si>
  <si>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</si>
  <si>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</si>
  <si>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</si>
  <si>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</si>
  <si>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</si>
  <si>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</si>
  <si>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</si>
  <si>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</si>
  <si>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</si>
  <si>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</si>
  <si>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</si>
  <si>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</si>
  <si>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</si>
  <si>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</si>
  <si>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</si>
  <si>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</si>
  <si>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</si>
  <si>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</si>
  <si>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</si>
  <si>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</si>
  <si>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</si>
  <si>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</si>
  <si>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</si>
  <si>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</si>
  <si>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</si>
  <si>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</si>
  <si>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</si>
  <si>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</si>
  <si>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</si>
  <si>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</si>
  <si>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</si>
  <si>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</si>
  <si>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</si>
  <si>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</si>
  <si>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</si>
  <si>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</si>
  <si>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</si>
  <si>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</si>
  <si>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</si>
  <si>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</si>
  <si>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</si>
  <si>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</si>
  <si>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</si>
  <si>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</si>
  <si>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</si>
  <si>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</si>
  <si>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</si>
  <si>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</si>
  <si>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</si>
  <si>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</si>
  <si>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</si>
  <si>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</si>
  <si>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</si>
  <si>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</si>
  <si>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</si>
  <si>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</si>
  <si>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</si>
  <si>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</si>
  <si>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</si>
  <si>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</si>
  <si>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</si>
  <si>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</si>
  <si>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</si>
  <si>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</si>
  <si>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</si>
  <si>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</si>
  <si>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</si>
  <si>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</si>
  <si>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</si>
  <si>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</si>
  <si>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</si>
  <si>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</si>
  <si>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</si>
  <si>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</si>
  <si>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</si>
  <si>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</si>
  <si>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</si>
  <si>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</si>
  <si>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</si>
  <si>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</si>
  <si>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</si>
  <si>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</si>
  <si>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</si>
  <si>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</si>
  <si>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</si>
  <si>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</si>
  <si>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</si>
  <si>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</si>
  <si>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</si>
  <si>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</si>
  <si>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</si>
  <si>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</si>
  <si>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</si>
  <si>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</si>
  <si>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</si>
  <si>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</si>
  <si>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</si>
  <si>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</si>
  <si>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</si>
  <si>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</si>
  <si>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</si>
  <si>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</si>
  <si>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</si>
  <si>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</si>
  <si>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</si>
  <si>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</si>
  <si>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</si>
  <si>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</si>
  <si>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</si>
  <si>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</si>
  <si>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</si>
  <si>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</si>
  <si>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</si>
  <si>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</si>
  <si>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</si>
  <si>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</si>
  <si>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</si>
  <si>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</si>
  <si>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</si>
  <si>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</si>
  <si>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</si>
  <si>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</si>
  <si>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</si>
  <si>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</si>
  <si>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</si>
  <si>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</si>
  <si>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</si>
  <si>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</si>
  <si>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</si>
  <si>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</si>
  <si>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</si>
  <si>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</si>
  <si>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</si>
  <si>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</si>
  <si>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</si>
  <si>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</si>
  <si>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</si>
  <si>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</si>
  <si>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</si>
  <si>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</si>
  <si>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</si>
  <si>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</si>
  <si>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</si>
  <si>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</si>
  <si>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</si>
  <si>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</si>
  <si>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</si>
  <si>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</si>
  <si>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</si>
  <si>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</si>
  <si>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</si>
  <si>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</si>
  <si>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</si>
  <si>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</si>
  <si>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</si>
  <si>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</si>
  <si>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</si>
  <si>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</si>
  <si>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</si>
  <si>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</si>
  <si>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</si>
  <si>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</si>
  <si>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</si>
  <si>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</si>
  <si>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</si>
  <si>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</si>
  <si>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</si>
  <si>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</si>
  <si>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</si>
  <si>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</si>
  <si>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</si>
  <si>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</si>
  <si>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</si>
  <si>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</si>
  <si>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</si>
  <si>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</si>
  <si>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</si>
  <si>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</si>
  <si>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</si>
  <si>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</si>
  <si>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</si>
  <si>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</si>
  <si>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</si>
  <si>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</si>
  <si>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</si>
  <si>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</si>
  <si>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</si>
  <si>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</si>
  <si>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</si>
  <si>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</si>
  <si>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</si>
  <si>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</si>
  <si>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</si>
  <si>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</si>
  <si>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</si>
  <si>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</si>
  <si>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</si>
  <si>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</si>
  <si>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</si>
  <si>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</si>
  <si>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</si>
  <si>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</si>
  <si>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</si>
  <si>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</si>
  <si>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</si>
  <si>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</si>
  <si>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</si>
  <si>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</si>
  <si>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</si>
  <si>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</si>
  <si>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</si>
  <si>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</si>
  <si>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</si>
  <si>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</si>
  <si>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</si>
  <si>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</si>
  <si>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</si>
  <si>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</si>
  <si>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</si>
  <si>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</si>
  <si>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</si>
  <si>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</si>
  <si>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</si>
  <si>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</si>
  <si>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</si>
  <si>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</si>
  <si>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</si>
  <si>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</si>
  <si>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</si>
  <si>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</si>
  <si>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</si>
  <si>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</si>
  <si>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</si>
  <si>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</si>
  <si>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</si>
  <si>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</si>
  <si>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</si>
  <si>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</si>
  <si>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</si>
  <si>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</si>
  <si>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</si>
  <si>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</si>
  <si>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</si>
  <si>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</si>
  <si>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</si>
  <si>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</si>
  <si>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</si>
  <si>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</si>
  <si>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</si>
  <si>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</si>
  <si>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</si>
  <si>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</si>
  <si>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</si>
  <si>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</si>
  <si>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</si>
  <si>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</si>
  <si>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</si>
  <si>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</si>
  <si>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</si>
  <si>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</si>
  <si>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</si>
  <si>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</si>
  <si>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</si>
  <si>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</si>
  <si>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</si>
  <si>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</si>
  <si>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</si>
  <si>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</si>
  <si>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</si>
  <si>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</si>
  <si>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</si>
  <si>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</si>
  <si>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</si>
  <si>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</si>
  <si>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</si>
  <si>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</si>
  <si>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</si>
  <si>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</si>
  <si>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</si>
  <si>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</si>
  <si>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</si>
  <si>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</si>
  <si>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</si>
  <si>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</si>
  <si>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</si>
  <si>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</si>
  <si>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</si>
  <si>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</si>
  <si>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</si>
  <si>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</si>
  <si>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</si>
  <si>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</si>
  <si>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</si>
  <si>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</si>
  <si>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</si>
  <si>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</si>
  <si>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</si>
  <si>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</si>
  <si>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</si>
  <si>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</si>
  <si>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</si>
  <si>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</si>
  <si>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</si>
  <si>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</si>
  <si>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</si>
  <si>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</si>
  <si>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</si>
  <si>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</si>
  <si>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</si>
  <si>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</si>
  <si>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</si>
  <si>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</si>
  <si>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</si>
  <si>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</si>
  <si>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</si>
  <si>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</si>
  <si>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</si>
  <si>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</si>
  <si>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</si>
  <si>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</si>
  <si>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</si>
  <si>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</si>
  <si>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</si>
  <si>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</si>
  <si>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</si>
  <si>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</si>
  <si>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</si>
  <si>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</si>
  <si>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</si>
  <si>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</si>
  <si>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</si>
  <si>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</si>
  <si>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</si>
  <si>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</si>
  <si>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</si>
  <si>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</si>
  <si>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</si>
  <si>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</si>
  <si>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</si>
  <si>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</si>
  <si>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</si>
  <si>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</si>
  <si>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</si>
  <si>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</si>
  <si>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</si>
  <si>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</si>
  <si>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</si>
  <si>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</si>
  <si>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</si>
  <si>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</si>
  <si>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</si>
  <si>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</si>
  <si>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</si>
  <si>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</si>
  <si>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</si>
  <si>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</si>
  <si>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</si>
  <si>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</si>
  <si>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</si>
  <si>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</si>
  <si>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</si>
  <si>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</si>
  <si>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</si>
  <si>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</si>
  <si>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</si>
  <si>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</si>
  <si>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</si>
  <si>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</si>
  <si>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</si>
  <si>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</si>
  <si>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</si>
  <si>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</si>
  <si>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</si>
  <si>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</si>
  <si>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</si>
  <si>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</si>
  <si>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</si>
  <si>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</si>
  <si>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</si>
  <si>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</si>
  <si>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</si>
  <si>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</si>
  <si>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</si>
  <si>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</si>
  <si>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</si>
  <si>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</si>
  <si>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</si>
  <si>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</si>
  <si>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</si>
  <si>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</si>
  <si>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</si>
  <si>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</si>
  <si>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</si>
  <si>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</si>
  <si>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</si>
  <si>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</si>
  <si>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</si>
  <si>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</si>
  <si>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</si>
  <si>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</si>
  <si>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</si>
  <si>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</si>
  <si>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</si>
  <si>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</si>
  <si>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</si>
  <si>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</si>
  <si>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</si>
  <si>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</si>
  <si>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</si>
  <si>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</si>
  <si>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</si>
  <si>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</si>
  <si>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</si>
  <si>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</si>
  <si>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</si>
  <si>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</si>
  <si>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</si>
  <si>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</si>
  <si>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</si>
  <si>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</si>
  <si>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</si>
  <si>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</si>
  <si>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</si>
  <si>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</si>
  <si>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</si>
  <si>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</si>
  <si>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</si>
  <si>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</si>
  <si>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</si>
  <si>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</si>
  <si>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</si>
  <si>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</si>
  <si>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</si>
  <si>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</si>
  <si>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</si>
  <si>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</si>
  <si>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</si>
  <si>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</si>
  <si>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</si>
  <si>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</si>
  <si>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</si>
  <si>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</si>
  <si>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</si>
  <si>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</si>
  <si>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</si>
  <si>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</si>
  <si>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</si>
  <si>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</si>
  <si>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</si>
  <si>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</si>
  <si>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</si>
  <si>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</si>
  <si>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</si>
  <si>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</si>
  <si>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</si>
  <si>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</si>
  <si>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</si>
  <si>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</si>
  <si>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</si>
  <si>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</si>
  <si>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</si>
  <si>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</si>
  <si>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</si>
  <si>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</si>
  <si>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</si>
  <si>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</si>
  <si>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</si>
  <si>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</si>
  <si>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</si>
  <si>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</si>
  <si>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</si>
  <si>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</si>
  <si>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</si>
  <si>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</si>
  <si>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</si>
  <si>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</si>
  <si>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</si>
  <si>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</si>
  <si>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</si>
  <si>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</si>
  <si>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</si>
  <si>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</si>
  <si>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</si>
  <si>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</si>
  <si>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</si>
  <si>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</si>
  <si>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</si>
  <si>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</si>
  <si>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</si>
  <si>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</si>
  <si>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</si>
  <si>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</si>
  <si>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</si>
  <si>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</si>
  <si>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</si>
  <si>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</si>
  <si>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</si>
  <si>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</si>
  <si>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</si>
  <si>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</si>
  <si>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</si>
  <si>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</si>
  <si>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</si>
  <si>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</si>
  <si>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</si>
  <si>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</si>
  <si>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</si>
  <si>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</si>
  <si>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</si>
  <si>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</si>
  <si>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</si>
  <si>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</si>
  <si>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</si>
  <si>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</si>
  <si>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</si>
  <si>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</si>
  <si>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</si>
  <si>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</si>
  <si>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</si>
  <si>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</si>
  <si>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</si>
  <si>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</si>
  <si>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</si>
  <si>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</si>
  <si>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</si>
  <si>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</si>
  <si>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</si>
  <si>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</si>
  <si>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</si>
  <si>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</si>
  <si>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</si>
  <si>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</si>
  <si>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</si>
  <si>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</si>
  <si>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</si>
  <si>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</si>
  <si>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</si>
  <si>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</si>
  <si>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</si>
  <si>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</si>
  <si>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</si>
  <si>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</si>
  <si>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</si>
  <si>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</si>
  <si>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</si>
  <si>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</si>
  <si>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</si>
  <si>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</si>
  <si>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</si>
  <si>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</si>
  <si>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</si>
  <si>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</si>
  <si>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</si>
  <si>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</si>
  <si>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</si>
  <si>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</si>
  <si>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</si>
  <si>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</si>
  <si>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</si>
  <si>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</si>
  <si>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</si>
  <si>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</si>
  <si>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</si>
  <si>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</si>
  <si>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</si>
  <si>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</si>
  <si>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</si>
  <si>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</si>
  <si>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</si>
  <si>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</si>
  <si>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</si>
  <si>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</si>
  <si>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</si>
  <si>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</si>
  <si>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</si>
  <si>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</si>
  <si>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</si>
  <si>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</si>
  <si>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</si>
  <si>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</si>
  <si>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</si>
  <si>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</si>
  <si>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</si>
  <si>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</si>
  <si>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</si>
  <si>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</si>
  <si>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</si>
  <si>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</si>
  <si>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</si>
  <si>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</si>
  <si>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</si>
  <si>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</si>
  <si>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</si>
  <si>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</si>
  <si>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</si>
  <si>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</si>
  <si>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</si>
  <si>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</si>
  <si>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</si>
  <si>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</si>
  <si>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</si>
  <si>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</si>
  <si>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</si>
  <si>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</si>
  <si>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</si>
  <si>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</si>
  <si>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</si>
  <si>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</si>
  <si>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</si>
  <si>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</si>
  <si>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</si>
  <si>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</si>
  <si>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</si>
  <si>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</si>
  <si>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</si>
  <si>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</si>
  <si>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</si>
  <si>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</si>
  <si>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</si>
  <si>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</si>
  <si>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</si>
  <si>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</si>
  <si>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</si>
  <si>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</si>
  <si>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</si>
  <si>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</si>
  <si>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</si>
  <si>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</si>
  <si>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</si>
  <si>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</si>
  <si>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</si>
  <si>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</si>
  <si>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</si>
  <si>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</si>
  <si>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</si>
  <si>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</si>
  <si>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</si>
  <si>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</si>
  <si>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</si>
  <si>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</si>
  <si>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</si>
  <si>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</si>
  <si>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</si>
  <si>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</si>
  <si>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</si>
  <si>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</si>
  <si>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</si>
  <si>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</si>
  <si>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</si>
  <si>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</si>
  <si>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</si>
  <si>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</si>
  <si>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</si>
  <si>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</si>
  <si>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</si>
  <si>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</si>
  <si>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</si>
  <si>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</si>
  <si>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</si>
  <si>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</si>
  <si>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</si>
  <si>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</si>
  <si>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</si>
  <si>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</si>
  <si>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</si>
  <si>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</si>
  <si>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</si>
  <si>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</si>
  <si>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</si>
  <si>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</si>
  <si>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</si>
  <si>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</si>
  <si>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</si>
  <si>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</si>
  <si>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</si>
  <si>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</si>
  <si>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</si>
  <si>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</si>
  <si>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</si>
  <si>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</si>
  <si>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</si>
  <si>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</si>
  <si>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</si>
  <si>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</si>
  <si>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</si>
  <si>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</si>
  <si>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</si>
  <si>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</si>
  <si>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</si>
  <si>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</si>
  <si>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</si>
  <si>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</si>
  <si>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</si>
  <si>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</si>
  <si>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</si>
  <si>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</si>
  <si>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</si>
  <si>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</si>
  <si>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</si>
  <si>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</si>
  <si>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</si>
  <si>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</si>
  <si>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</si>
  <si>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</si>
  <si>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</si>
  <si>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</si>
  <si>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</si>
  <si>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</si>
  <si>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</si>
  <si>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</si>
  <si>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</si>
  <si>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</si>
  <si>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</si>
  <si>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</si>
  <si>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</si>
  <si>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</si>
  <si>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</si>
  <si>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</si>
  <si>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</si>
  <si>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</si>
  <si>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</si>
  <si>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</si>
  <si>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</si>
  <si>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</si>
  <si>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</si>
  <si>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</si>
  <si>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</si>
  <si>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</si>
  <si>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</si>
  <si>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</si>
  <si>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</si>
  <si>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</si>
  <si>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</si>
  <si>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</si>
  <si>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</si>
  <si>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</si>
  <si>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</si>
  <si>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</si>
  <si>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</si>
  <si>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</si>
  <si>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</si>
  <si>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</si>
  <si>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</si>
  <si>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</si>
  <si>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</si>
  <si>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</si>
  <si>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</si>
  <si>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</si>
  <si>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</si>
  <si>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</si>
  <si>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</si>
  <si>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</si>
  <si>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</si>
  <si>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</si>
  <si>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</si>
  <si>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</si>
  <si>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</si>
  <si>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</si>
  <si>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</si>
  <si>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</si>
  <si>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</si>
  <si>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</si>
  <si>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</si>
  <si>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</si>
  <si>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</si>
  <si>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</si>
  <si>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</si>
  <si>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</si>
  <si>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</si>
  <si>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</si>
  <si>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</si>
  <si>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</si>
  <si>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</si>
  <si>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</si>
  <si>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</si>
  <si>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</si>
  <si>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</si>
  <si>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</si>
  <si>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</si>
  <si>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</si>
  <si>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</si>
  <si>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</si>
  <si>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</si>
  <si>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</si>
  <si>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</si>
  <si>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</si>
  <si>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</si>
  <si>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</si>
  <si>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</si>
  <si>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</si>
  <si>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</si>
  <si>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</si>
  <si>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</si>
  <si>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</si>
  <si>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</si>
  <si>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</si>
  <si>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</si>
  <si>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</si>
  <si>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</si>
  <si>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</si>
  <si>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</si>
  <si>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</si>
  <si>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</si>
  <si>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</si>
  <si>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</si>
  <si>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</si>
  <si>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</si>
  <si>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</si>
  <si>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</si>
  <si>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</si>
  <si>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</si>
  <si>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</si>
  <si>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</si>
  <si>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</si>
  <si>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</si>
  <si>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</si>
  <si>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</si>
  <si>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</si>
  <si>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</si>
  <si>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</si>
  <si>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</si>
  <si>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</si>
  <si>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</si>
  <si>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</si>
  <si>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</si>
  <si>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</si>
  <si>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</si>
  <si>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</si>
  <si>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</si>
  <si>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</si>
  <si>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</si>
  <si>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</si>
  <si>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</si>
  <si>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</si>
  <si>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</si>
  <si>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</si>
  <si>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</si>
  <si>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</si>
  <si>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</si>
  <si>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</si>
  <si>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</si>
  <si>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</si>
  <si>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</si>
  <si>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</si>
  <si>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</si>
  <si>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</si>
  <si>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</si>
  <si>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</si>
  <si>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</si>
  <si>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</si>
  <si>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</si>
  <si>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</si>
  <si>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</si>
  <si>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</si>
  <si>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</si>
  <si>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</si>
  <si>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</si>
  <si>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</si>
  <si>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</si>
  <si>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</si>
  <si>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</si>
  <si>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</si>
  <si>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</si>
  <si>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</si>
  <si>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</si>
  <si>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</si>
  <si>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</si>
  <si>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</si>
  <si>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</si>
  <si>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</si>
  <si>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</si>
  <si>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</si>
  <si>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</si>
  <si>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</si>
  <si>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</si>
  <si>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</si>
  <si>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</si>
  <si>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</si>
  <si>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</si>
  <si>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</si>
  <si>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</si>
  <si>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</si>
  <si>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</si>
  <si>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</si>
  <si>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</si>
  <si>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</si>
  <si>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</si>
  <si>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</si>
  <si>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</si>
  <si>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</si>
  <si>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</si>
  <si>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</si>
  <si>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</si>
  <si>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</si>
  <si>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</si>
  <si>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</si>
  <si>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</si>
  <si>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</si>
  <si>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</si>
  <si>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</si>
  <si>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</si>
  <si>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</si>
  <si>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</si>
  <si>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</si>
  <si>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</si>
  <si>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</si>
  <si>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</si>
  <si>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</si>
  <si>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</si>
  <si>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</si>
  <si>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</si>
  <si>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</si>
  <si>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</si>
  <si>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</si>
  <si>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</si>
  <si>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</si>
  <si>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</si>
  <si>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</si>
  <si>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</si>
  <si>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</si>
  <si>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</si>
  <si>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</si>
  <si>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</si>
  <si>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</si>
  <si>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</si>
  <si>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</si>
  <si>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</si>
  <si>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</si>
  <si>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</si>
  <si>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</si>
  <si>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</si>
  <si>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</si>
  <si>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</si>
  <si>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</si>
  <si>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</si>
  <si>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</si>
  <si>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</si>
  <si>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</si>
  <si>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</si>
  <si>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</si>
  <si>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</si>
  <si>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</si>
  <si>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</si>
  <si>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</si>
  <si>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</si>
  <si>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</si>
  <si>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</si>
  <si>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</si>
  <si>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</si>
  <si>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</si>
  <si>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</si>
  <si>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</si>
  <si>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</si>
  <si>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</si>
  <si>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</si>
  <si>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</si>
  <si>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</si>
  <si>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</si>
  <si>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</si>
  <si>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</si>
  <si>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</si>
  <si>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</si>
  <si>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</si>
  <si>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</si>
  <si>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</si>
  <si>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</si>
  <si>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</si>
  <si>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</si>
  <si>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</si>
  <si>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</si>
  <si>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</si>
  <si>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</si>
  <si>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</si>
  <si>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</si>
  <si>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</si>
  <si>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</si>
  <si>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</si>
  <si>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</si>
  <si>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</si>
  <si>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</si>
  <si>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</si>
  <si>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</si>
  <si>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</si>
  <si>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</si>
  <si>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</si>
  <si>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</si>
  <si>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</si>
  <si>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</si>
  <si>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</si>
  <si>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</si>
  <si>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</si>
  <si>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</si>
  <si>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</si>
  <si>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</si>
  <si>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</si>
  <si>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</si>
  <si>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</si>
  <si>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</si>
  <si>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</si>
  <si>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</si>
  <si>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</si>
  <si>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</si>
  <si>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</si>
  <si>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</si>
  <si>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</si>
  <si>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</si>
  <si>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</si>
  <si>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</si>
  <si>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</si>
  <si>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</si>
  <si>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</si>
  <si>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</si>
  <si>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</si>
  <si>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</si>
  <si>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</si>
  <si>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</si>
  <si>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</si>
  <si>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</si>
  <si>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</si>
  <si>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</si>
  <si>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</si>
  <si>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</si>
  <si>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</si>
  <si>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</si>
  <si>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</si>
  <si>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</si>
  <si>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</si>
  <si>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</si>
  <si>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</si>
  <si>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</si>
  <si>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</si>
  <si>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</si>
  <si>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</si>
  <si>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</si>
  <si>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</si>
  <si>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</si>
  <si>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</si>
  <si>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</si>
  <si>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</si>
  <si>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</si>
  <si>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</si>
  <si>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</si>
  <si>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</si>
  <si>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</si>
  <si>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</si>
  <si>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</si>
  <si>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</si>
  <si>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</si>
  <si>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</si>
  <si>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</si>
  <si>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</si>
  <si>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</si>
  <si>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</si>
  <si>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</si>
  <si>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</si>
  <si>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</si>
  <si>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</si>
  <si>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</si>
  <si>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</si>
  <si>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</si>
  <si>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</si>
  <si>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</si>
  <si>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</si>
  <si>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</si>
  <si>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</si>
  <si>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</si>
  <si>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</si>
  <si>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</si>
  <si>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</si>
  <si>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</si>
  <si>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</si>
  <si>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</si>
  <si>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</si>
  <si>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</si>
  <si>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</si>
  <si>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</si>
  <si>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</si>
  <si>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</si>
  <si>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</si>
  <si>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</si>
  <si>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</si>
  <si>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</si>
  <si>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</si>
  <si>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</si>
  <si>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</si>
  <si>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</si>
  <si>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</si>
  <si>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</si>
  <si>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</si>
  <si>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</si>
  <si>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</si>
  <si>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</si>
  <si>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</si>
  <si>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</si>
  <si>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</si>
  <si>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</si>
  <si>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</si>
  <si>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</si>
  <si>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</si>
  <si>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</si>
  <si>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</si>
  <si>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</si>
  <si>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</si>
  <si>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</si>
  <si>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</si>
  <si>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</si>
  <si>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</si>
  <si>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</si>
  <si>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</si>
  <si>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</si>
  <si>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</si>
  <si>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</si>
  <si>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</si>
  <si>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</si>
  <si>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</si>
  <si>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</si>
  <si>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</si>
  <si>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</si>
  <si>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</si>
  <si>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</si>
  <si>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</si>
  <si>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</si>
  <si>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</si>
  <si>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</si>
  <si>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</si>
  <si>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</si>
  <si>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</si>
  <si>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</si>
  <si>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</si>
  <si>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</si>
  <si>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</si>
  <si>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</si>
  <si>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</si>
  <si>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</si>
  <si>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</si>
  <si>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</si>
  <si>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</si>
  <si>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</si>
  <si>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</si>
  <si>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</si>
  <si>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</si>
  <si>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</si>
  <si>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</si>
  <si>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</si>
  <si>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</si>
  <si>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</si>
  <si>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</si>
  <si>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</si>
  <si>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</si>
  <si>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</si>
  <si>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</si>
  <si>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</si>
  <si>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</si>
  <si>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</si>
  <si>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</si>
  <si>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</si>
  <si>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</si>
  <si>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</si>
  <si>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</si>
  <si>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</si>
  <si>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</si>
  <si>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</si>
  <si>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</si>
  <si>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</si>
  <si>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</si>
  <si>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</si>
  <si>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</si>
  <si>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</si>
  <si>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</si>
  <si>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</si>
  <si>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</si>
  <si>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</si>
  <si>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</si>
  <si>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</si>
  <si>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</si>
  <si>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</si>
  <si>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</si>
  <si>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</si>
  <si>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</si>
  <si>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</si>
  <si>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</si>
  <si>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</si>
  <si>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</si>
  <si>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</si>
  <si>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</si>
  <si>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</si>
  <si>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</si>
  <si>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</si>
  <si>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</si>
  <si>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</si>
  <si>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</si>
  <si>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</si>
  <si>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</si>
  <si>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</si>
  <si>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</si>
  <si>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</si>
  <si>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</si>
  <si>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</si>
  <si>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</si>
  <si>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</si>
  <si>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</si>
  <si>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</si>
  <si>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</si>
  <si>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</si>
  <si>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</si>
  <si>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</si>
  <si>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</si>
  <si>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</si>
  <si>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</si>
  <si>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</si>
  <si>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</si>
  <si>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</si>
  <si>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</si>
  <si>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</si>
  <si>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</si>
  <si>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</si>
  <si>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</si>
  <si>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</si>
  <si>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</si>
  <si>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</si>
  <si>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</si>
  <si>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</si>
  <si>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</si>
  <si>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</si>
  <si>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</si>
  <si>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</si>
  <si>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</si>
  <si>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</si>
  <si>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</si>
  <si>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</si>
  <si>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</si>
  <si>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</si>
  <si>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</si>
  <si>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</si>
  <si>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</si>
  <si>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</si>
  <si>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</si>
  <si>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</si>
  <si>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</si>
  <si>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</si>
  <si>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</si>
  <si>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</si>
  <si>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</si>
  <si>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</si>
  <si>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</si>
  <si>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</si>
  <si>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</si>
  <si>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</si>
  <si>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</si>
  <si>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</si>
  <si>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</si>
  <si>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</si>
  <si>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</si>
  <si>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</si>
  <si>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</si>
  <si>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</si>
  <si>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</si>
  <si>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</si>
  <si>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</si>
  <si>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</si>
  <si>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</si>
  <si>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</si>
  <si>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</si>
  <si>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</si>
  <si>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</si>
  <si>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</si>
  <si>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</si>
  <si>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</si>
  <si>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</si>
  <si>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</si>
  <si>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</si>
  <si>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</si>
  <si>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</si>
  <si>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</si>
  <si>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</si>
  <si>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</si>
  <si>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</si>
  <si>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</si>
  <si>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</si>
  <si>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</si>
  <si>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</si>
  <si>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</si>
  <si>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</si>
  <si>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</si>
  <si>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</si>
  <si>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</si>
  <si>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</si>
  <si>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</si>
  <si>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</si>
  <si>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</si>
  <si>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</si>
  <si>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</si>
  <si>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</si>
  <si>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</si>
  <si>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</si>
  <si>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</si>
  <si>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</si>
  <si>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</si>
  <si>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</si>
  <si>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</si>
  <si>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</si>
  <si>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</si>
  <si>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</si>
  <si>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</si>
  <si>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</si>
  <si>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</si>
  <si>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</si>
  <si>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</si>
  <si>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</si>
  <si>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</si>
  <si>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</si>
  <si>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</si>
  <si>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</si>
  <si>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</si>
  <si>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</si>
  <si>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</si>
  <si>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</si>
  <si>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</si>
  <si>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</si>
  <si>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</si>
  <si>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</si>
  <si>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</si>
  <si>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</si>
  <si>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</si>
  <si>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</si>
  <si>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</si>
  <si>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</si>
  <si>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</si>
  <si>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</si>
  <si>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</si>
  <si>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</si>
  <si>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</si>
  <si>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</si>
  <si>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</si>
  <si>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</si>
  <si>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</si>
  <si>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</si>
  <si>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</si>
  <si>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</si>
  <si>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</si>
  <si>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</si>
  <si>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</si>
  <si>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</si>
  <si>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</si>
  <si>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</si>
  <si>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</si>
  <si>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</si>
  <si>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</si>
  <si>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</si>
  <si>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</si>
  <si>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</si>
  <si>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</si>
  <si>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</si>
  <si>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</si>
  <si>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</si>
  <si>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</si>
  <si>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</si>
  <si>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</si>
  <si>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</si>
  <si>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</si>
  <si>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</si>
  <si>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</si>
  <si>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</si>
  <si>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</si>
  <si>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</si>
  <si>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</si>
  <si>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</si>
  <si>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</si>
  <si>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</si>
  <si>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</si>
  <si>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</si>
  <si>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</si>
  <si>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</si>
  <si>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</si>
  <si>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</si>
  <si>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</si>
  <si>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</si>
  <si>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</si>
  <si>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</si>
  <si>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</si>
  <si>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</si>
  <si>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</si>
  <si>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</si>
  <si>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</si>
  <si>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</si>
  <si>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</si>
  <si>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</si>
  <si>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</si>
  <si>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</si>
  <si>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</si>
  <si>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</si>
  <si>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</si>
  <si>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</si>
  <si>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</si>
  <si>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</si>
  <si>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</si>
  <si>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</si>
  <si>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</si>
  <si>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</si>
  <si>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</si>
  <si>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</si>
  <si>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</si>
  <si>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</si>
  <si>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</si>
  <si>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</si>
  <si>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</si>
  <si>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</si>
  <si>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</si>
  <si>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</si>
  <si>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</si>
  <si>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</si>
  <si>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</si>
  <si>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</si>
  <si>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</si>
  <si>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</si>
  <si>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</si>
  <si>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</si>
  <si>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</si>
  <si>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</si>
  <si>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</si>
  <si>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</si>
  <si>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</si>
  <si>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</si>
  <si>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</si>
  <si>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</si>
  <si>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</si>
  <si>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</si>
  <si>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</si>
  <si>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</si>
  <si>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</si>
  <si>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</si>
  <si>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</si>
  <si>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</si>
  <si>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</si>
  <si>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</si>
  <si>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</si>
  <si>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</si>
  <si>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</si>
  <si>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</si>
  <si>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</si>
  <si>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</si>
  <si>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</si>
  <si>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</si>
  <si>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</si>
  <si>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</si>
  <si>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</si>
  <si>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</si>
  <si>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</si>
  <si>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</si>
  <si>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</si>
  <si>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</si>
  <si>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</si>
  <si>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</si>
  <si>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</si>
  <si>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</si>
  <si>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</si>
  <si>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</si>
  <si>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</si>
  <si>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</si>
  <si>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</si>
  <si>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</si>
  <si>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</si>
  <si>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</si>
  <si>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</si>
  <si>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</si>
  <si>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</si>
  <si>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</si>
  <si>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</si>
  <si>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</si>
  <si>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</si>
  <si>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</si>
  <si>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</si>
  <si>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</si>
  <si>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</si>
  <si>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</si>
  <si>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</si>
  <si>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</si>
  <si>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</si>
  <si>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</si>
  <si>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</si>
  <si>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</si>
  <si>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</si>
  <si>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</si>
  <si>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</si>
  <si>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</si>
  <si>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</si>
  <si>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</si>
  <si>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</si>
  <si>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</si>
  <si>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</si>
  <si>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</si>
  <si>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</si>
  <si>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</si>
  <si>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</si>
  <si>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</si>
  <si>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</si>
  <si>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</si>
  <si>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</si>
  <si>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</si>
  <si>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</si>
  <si>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</si>
  <si>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</si>
  <si>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</si>
  <si>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</si>
  <si>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</si>
  <si>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</si>
  <si>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</si>
  <si>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</si>
  <si>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</si>
  <si>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</si>
  <si>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</si>
  <si>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</si>
  <si>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</si>
  <si>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</si>
  <si>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</si>
  <si>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</si>
  <si>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</si>
  <si>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</si>
  <si>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</si>
  <si>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</si>
  <si>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</si>
  <si>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</si>
  <si>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</si>
  <si>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</si>
  <si>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</si>
  <si>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</si>
  <si>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</si>
  <si>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</si>
  <si>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</si>
  <si>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</si>
  <si>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</si>
  <si>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</si>
  <si>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</si>
  <si>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</si>
  <si>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</si>
  <si>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</si>
  <si>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</si>
  <si>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</si>
  <si>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</si>
  <si>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</si>
  <si>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</si>
  <si>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</si>
  <si>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</si>
  <si>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</si>
  <si>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</si>
  <si>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</si>
  <si>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</si>
  <si>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</si>
  <si>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</si>
  <si>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</si>
  <si>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</si>
  <si>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</si>
  <si>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</si>
  <si>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</si>
  <si>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</si>
  <si>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</si>
  <si>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</si>
  <si>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</si>
  <si>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</si>
  <si>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</si>
  <si>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</si>
  <si>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</si>
  <si>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</si>
  <si>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</si>
  <si>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</si>
  <si>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</si>
  <si>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</si>
  <si>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</si>
  <si>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</si>
  <si>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</si>
  <si>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</si>
  <si>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</si>
  <si>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</si>
  <si>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</si>
  <si>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</si>
  <si>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</si>
  <si>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</si>
  <si>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</si>
  <si>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</si>
  <si>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</si>
  <si>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</si>
  <si>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</si>
  <si>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</si>
  <si>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</si>
  <si>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</si>
  <si>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</si>
  <si>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</si>
  <si>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</si>
  <si>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</si>
  <si>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</si>
  <si>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</si>
  <si>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</si>
  <si>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</si>
  <si>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</si>
  <si>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</si>
  <si>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</si>
  <si>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</si>
  <si>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</si>
  <si>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</si>
  <si>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</si>
  <si>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</si>
  <si>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</si>
  <si>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</si>
  <si>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</si>
  <si>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</si>
  <si>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</si>
  <si>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</si>
  <si>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</si>
  <si>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</si>
  <si>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</si>
  <si>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</si>
  <si>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</si>
  <si>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</si>
  <si>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</si>
  <si>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</si>
  <si>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</si>
  <si>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</si>
  <si>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</si>
  <si>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</si>
  <si>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</si>
  <si>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</si>
  <si>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</si>
  <si>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</si>
  <si>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</si>
  <si>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</si>
  <si>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</si>
  <si>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</si>
  <si>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</si>
  <si>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</si>
  <si>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</si>
  <si>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</si>
  <si>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</si>
  <si>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</si>
  <si>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</si>
  <si>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</si>
  <si>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</si>
  <si>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</si>
  <si>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</si>
  <si>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</si>
  <si>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</si>
  <si>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</si>
  <si>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</si>
  <si>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</si>
  <si>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</si>
  <si>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</si>
  <si>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</si>
  <si>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</si>
  <si>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</si>
  <si>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</si>
  <si>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</si>
  <si>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</si>
  <si>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</si>
  <si>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</si>
  <si>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</si>
  <si>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</si>
  <si>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</si>
  <si>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</si>
  <si>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</si>
  <si>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</si>
  <si>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</si>
  <si>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</si>
  <si>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</si>
  <si>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</si>
  <si>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</si>
  <si>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</si>
  <si>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</si>
  <si>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</si>
  <si>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</si>
  <si>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</si>
  <si>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</si>
  <si>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</si>
  <si>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</si>
  <si>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</si>
  <si>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</si>
  <si>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</si>
  <si>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</si>
  <si>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</si>
  <si>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</si>
  <si>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</si>
  <si>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</si>
  <si>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</si>
  <si>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</si>
  <si>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</si>
  <si>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</si>
  <si>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</si>
  <si>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</si>
  <si>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</si>
  <si>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</si>
  <si>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</si>
  <si>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</si>
  <si>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</si>
  <si>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</si>
  <si>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</si>
  <si>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</si>
  <si>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</si>
  <si>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</si>
  <si>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</si>
  <si>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</si>
  <si>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</si>
  <si>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</si>
  <si>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</si>
  <si>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</si>
  <si>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</si>
  <si>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</si>
  <si>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</si>
  <si>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</si>
  <si>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</si>
  <si>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</si>
  <si>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</si>
  <si>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</si>
  <si>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</si>
  <si>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</si>
  <si>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</si>
  <si>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</si>
  <si>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</si>
  <si>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</si>
  <si>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</si>
  <si>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</si>
  <si>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</si>
  <si>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</si>
  <si>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</si>
  <si>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</si>
  <si>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</si>
  <si>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</si>
  <si>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</si>
  <si>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</si>
  <si>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</si>
  <si>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</si>
  <si>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</si>
  <si>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</si>
  <si>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</si>
  <si>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</si>
  <si>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</si>
  <si>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</si>
  <si>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</si>
  <si>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</si>
  <si>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</si>
  <si>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</si>
  <si>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</si>
  <si>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</si>
  <si>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</si>
  <si>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</si>
  <si>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</si>
  <si>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</si>
  <si>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</si>
  <si>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</si>
  <si>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</si>
  <si>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</si>
  <si>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</si>
  <si>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</si>
  <si>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</si>
  <si>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</si>
  <si>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</si>
  <si>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</si>
  <si>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</si>
  <si>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</si>
  <si>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</si>
  <si>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</si>
  <si>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</si>
  <si>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</si>
  <si>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</si>
  <si>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</si>
  <si>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</si>
  <si>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</si>
  <si>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</si>
  <si>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</si>
  <si>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</si>
  <si>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</si>
  <si>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</si>
  <si>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</si>
  <si>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</si>
  <si>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</si>
  <si>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</si>
  <si>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</si>
  <si>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</si>
  <si>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</si>
  <si>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</si>
  <si>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</si>
  <si>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</si>
  <si>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</si>
  <si>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</si>
  <si>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</si>
  <si>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</si>
  <si>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</si>
  <si>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</si>
  <si>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</si>
  <si>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</si>
  <si>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</si>
  <si>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</si>
  <si>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</si>
  <si>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</si>
  <si>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</si>
  <si>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</si>
  <si>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</si>
  <si>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</si>
  <si>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</si>
  <si>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</si>
  <si>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</si>
  <si>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</si>
  <si>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</si>
  <si>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</si>
  <si>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</si>
  <si>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</si>
  <si>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</si>
  <si>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</si>
  <si>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</si>
  <si>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</si>
  <si>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</si>
  <si>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</si>
  <si>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</si>
  <si>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</si>
  <si>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</si>
  <si>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</si>
  <si>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</si>
  <si>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</si>
  <si>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</si>
  <si>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</si>
  <si>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</si>
  <si>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</si>
  <si>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</si>
  <si>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</si>
  <si>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</si>
  <si>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</si>
  <si>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</si>
  <si>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</si>
  <si>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</si>
  <si>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</si>
  <si>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</si>
  <si>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</si>
  <si>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</si>
  <si>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</si>
  <si>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</si>
  <si>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</si>
  <si>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</si>
  <si>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</si>
  <si>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</si>
  <si>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</si>
  <si>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</si>
  <si>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</si>
  <si>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</si>
  <si>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</si>
  <si>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</si>
  <si>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</si>
  <si>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</si>
  <si>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</si>
  <si>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</si>
  <si>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</si>
  <si>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</si>
  <si>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</si>
  <si>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</si>
  <si>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</si>
  <si>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</si>
  <si>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</si>
  <si>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</si>
  <si>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</si>
  <si>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</si>
  <si>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</si>
  <si>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</si>
  <si>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</si>
  <si>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</si>
  <si>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</si>
  <si>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</si>
  <si>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</si>
  <si>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</si>
  <si>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</si>
  <si>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</si>
  <si>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</si>
  <si>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</si>
  <si>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</si>
  <si>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</si>
  <si>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</si>
  <si>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</si>
  <si>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</si>
  <si>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</si>
  <si>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</si>
  <si>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</si>
  <si>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</si>
  <si>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</si>
  <si>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</si>
  <si>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</si>
  <si>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</si>
  <si>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</si>
  <si>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</si>
  <si>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</si>
  <si>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</si>
  <si>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</si>
  <si>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</si>
  <si>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</si>
  <si>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</si>
  <si>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</si>
  <si>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</si>
  <si>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</si>
  <si>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</si>
  <si>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</si>
  <si>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</si>
  <si>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</si>
  <si>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</si>
  <si>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</si>
  <si>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</si>
  <si>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</si>
  <si>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</si>
  <si>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</si>
  <si>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</si>
  <si>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</si>
  <si>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</si>
  <si>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</si>
  <si>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</si>
  <si>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</si>
  <si>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</si>
  <si>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</si>
  <si>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</si>
  <si>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</si>
  <si>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</si>
  <si>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</si>
  <si>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</si>
  <si>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</si>
  <si>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</si>
  <si>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</si>
  <si>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</si>
  <si>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</si>
  <si>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</si>
  <si>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</si>
  <si>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</si>
  <si>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</si>
  <si>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</si>
  <si>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</si>
  <si>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</si>
  <si>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</si>
  <si>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</si>
  <si>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</si>
  <si>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</si>
  <si>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</si>
  <si>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</si>
  <si>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</si>
  <si>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</si>
  <si>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</si>
  <si>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</si>
  <si>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</si>
  <si>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</si>
  <si>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</si>
  <si>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</si>
  <si>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</si>
  <si>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</si>
  <si>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</si>
  <si>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</si>
  <si>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</si>
  <si>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</si>
  <si>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</si>
  <si>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</si>
  <si>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</si>
  <si>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</si>
  <si>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</si>
  <si>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</si>
  <si>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</si>
  <si>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</si>
  <si>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</si>
  <si>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</si>
  <si>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</si>
  <si>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</si>
  <si>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</si>
  <si>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</si>
  <si>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</si>
  <si>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</si>
  <si>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</si>
  <si>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</si>
  <si>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</si>
  <si>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</si>
  <si>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</si>
  <si>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</si>
  <si>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</si>
  <si>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</si>
  <si>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</si>
  <si>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</si>
  <si>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</si>
  <si>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</si>
  <si>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</si>
  <si>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</si>
  <si>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</si>
  <si>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</si>
  <si>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</si>
  <si>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</si>
  <si>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</si>
  <si>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</si>
  <si>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</si>
  <si>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</si>
  <si>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</si>
  <si>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</si>
  <si>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</si>
  <si>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</si>
  <si>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</si>
  <si>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</si>
  <si>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</si>
  <si>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</si>
  <si>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</si>
  <si>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</si>
  <si>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</si>
  <si>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</si>
  <si>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</si>
  <si>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</si>
  <si>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</si>
  <si>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</si>
  <si>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</si>
  <si>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</si>
  <si>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</si>
  <si>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</si>
  <si>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</si>
  <si>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</si>
  <si>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</si>
  <si>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</si>
  <si>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</si>
  <si>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</si>
  <si>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</si>
  <si>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</si>
  <si>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</si>
  <si>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</si>
  <si>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</si>
  <si>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</si>
  <si>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</si>
  <si>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</si>
  <si>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</si>
  <si>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</si>
  <si>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</si>
  <si>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</si>
  <si>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</si>
  <si>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</si>
  <si>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</si>
  <si>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</si>
  <si>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</si>
  <si>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</si>
  <si>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</si>
  <si>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</si>
  <si>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</si>
  <si>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</si>
  <si>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</si>
  <si>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</si>
  <si>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</si>
  <si>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</si>
  <si>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</si>
  <si>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</si>
  <si>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</si>
  <si>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</si>
  <si>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</si>
  <si>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</si>
  <si>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</si>
  <si>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</si>
  <si>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</si>
  <si>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</si>
  <si>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</si>
  <si>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</si>
  <si>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</si>
  <si>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</si>
  <si>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</si>
  <si>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</si>
  <si>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</si>
  <si>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</si>
  <si>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</si>
  <si>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</si>
  <si>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</si>
  <si>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</si>
  <si>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</si>
  <si>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</si>
  <si>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</si>
  <si>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</si>
  <si>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</si>
  <si>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</si>
  <si>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</si>
  <si>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</si>
  <si>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</si>
  <si>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</si>
  <si>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</si>
  <si>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</si>
  <si>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</si>
  <si>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</si>
  <si>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</si>
  <si>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</si>
  <si>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</si>
  <si>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</si>
  <si>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</si>
  <si>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</si>
  <si>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</si>
  <si>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</si>
  <si>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</si>
  <si>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</si>
  <si>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</si>
  <si>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</si>
  <si>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</si>
  <si>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</si>
  <si>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</si>
  <si>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</si>
  <si>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</si>
  <si>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</si>
  <si>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</si>
  <si>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</si>
  <si>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</si>
  <si>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</si>
  <si>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</si>
  <si>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</si>
  <si>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</si>
  <si>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</si>
  <si>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</si>
  <si>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</si>
  <si>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</si>
  <si>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</si>
  <si>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</si>
  <si>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</si>
  <si>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</si>
  <si>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</si>
  <si>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</si>
  <si>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</si>
  <si>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</si>
  <si>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</si>
  <si>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</si>
  <si>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</si>
  <si>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</si>
  <si>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</si>
  <si>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</si>
  <si>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</si>
  <si>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</si>
  <si>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</si>
  <si>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</si>
  <si>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</si>
  <si>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</si>
  <si>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</si>
  <si>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</si>
  <si>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</si>
  <si>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</si>
  <si>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</si>
  <si>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</si>
  <si>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</si>
  <si>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</si>
  <si>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</si>
  <si>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</si>
  <si>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</si>
  <si>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</si>
  <si>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</si>
  <si>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</si>
  <si>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</si>
  <si>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</si>
  <si>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</si>
  <si>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</si>
  <si>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</si>
  <si>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</si>
  <si>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</si>
  <si>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</si>
  <si>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</si>
  <si>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</si>
  <si>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</si>
  <si>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</si>
  <si>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</si>
  <si>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</si>
  <si>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</si>
  <si>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</si>
  <si>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</si>
  <si>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</si>
  <si>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</si>
  <si>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</si>
  <si>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</si>
  <si>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</si>
  <si>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</si>
  <si>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</si>
  <si>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</si>
  <si>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</si>
  <si>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</si>
  <si>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</si>
  <si>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</si>
  <si>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</si>
  <si>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</si>
  <si>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</si>
  <si>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</si>
  <si>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</si>
  <si>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</si>
  <si>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</si>
  <si>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</si>
  <si>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</si>
  <si>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</si>
  <si>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</si>
  <si>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</si>
  <si>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</si>
  <si>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</si>
  <si>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</si>
  <si>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</si>
  <si>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</si>
  <si>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</si>
  <si>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</si>
  <si>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</si>
  <si>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</si>
  <si>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</si>
  <si>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</si>
  <si>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</si>
  <si>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</si>
  <si>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</si>
  <si>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</si>
  <si>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</si>
  <si>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</si>
  <si>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</si>
  <si>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</si>
  <si>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</si>
  <si>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</si>
  <si>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</si>
  <si>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</si>
  <si>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</si>
  <si>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</si>
  <si>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</si>
  <si>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</si>
  <si>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</si>
  <si>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</si>
  <si>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</si>
  <si>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</si>
  <si>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</si>
  <si>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</si>
  <si>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</si>
  <si>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</si>
  <si>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</si>
  <si>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</si>
  <si>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</si>
  <si>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</si>
  <si>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</si>
  <si>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</si>
  <si>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</si>
  <si>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</si>
  <si>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</si>
  <si>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</si>
  <si>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</si>
  <si>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</si>
  <si>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</si>
  <si>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</si>
  <si>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</si>
  <si>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</si>
  <si>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</si>
  <si>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</si>
  <si>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</si>
  <si>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</si>
  <si>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</si>
  <si>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</si>
  <si>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</si>
  <si>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</si>
  <si>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</si>
  <si>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</si>
  <si>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</si>
  <si>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</si>
  <si>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</si>
  <si>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</si>
  <si>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</si>
  <si>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</si>
  <si>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</si>
  <si>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</si>
  <si>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</si>
  <si>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</si>
  <si>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</si>
  <si>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</si>
  <si>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</si>
  <si>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</si>
  <si>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</si>
  <si>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</si>
  <si>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</si>
  <si>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</si>
  <si>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</si>
  <si>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</si>
  <si>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</si>
  <si>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</si>
  <si>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</si>
  <si>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</si>
  <si>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</si>
  <si>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</si>
  <si>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</si>
  <si>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</si>
  <si>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</si>
  <si>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</si>
  <si>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</si>
  <si>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</si>
  <si>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</si>
  <si>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</si>
  <si>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</si>
  <si>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</si>
  <si>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</si>
  <si>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</si>
  <si>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</si>
  <si>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</si>
  <si>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</si>
  <si>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</si>
  <si>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</si>
  <si>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</si>
  <si>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</si>
  <si>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</si>
  <si>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</si>
  <si>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</si>
  <si>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</si>
  <si>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</si>
  <si>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</si>
  <si>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</si>
  <si>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</si>
  <si>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</si>
  <si>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</si>
  <si>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</si>
  <si>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</si>
  <si>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</si>
  <si>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</si>
  <si>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</si>
  <si>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</si>
  <si>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</si>
  <si>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</si>
  <si>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</si>
  <si>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</si>
  <si>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</si>
  <si>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</si>
  <si>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</si>
  <si>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</si>
  <si>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</si>
  <si>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</si>
  <si>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</si>
  <si>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</si>
  <si>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</si>
  <si>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</si>
  <si>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</si>
  <si>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</si>
  <si>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</si>
  <si>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</si>
  <si>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</si>
  <si>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</si>
  <si>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</si>
  <si>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</si>
  <si>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</si>
  <si>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</si>
  <si>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</si>
  <si>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</si>
  <si>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</si>
  <si>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</si>
  <si>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</si>
  <si>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</si>
  <si>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</si>
  <si>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</si>
  <si>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</si>
  <si>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</si>
  <si>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</si>
  <si>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</si>
  <si>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</si>
  <si>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</si>
  <si>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</si>
  <si>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</si>
  <si>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</si>
  <si>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</si>
  <si>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</si>
  <si>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</si>
  <si>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</si>
  <si>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</si>
  <si>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</si>
  <si>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</si>
  <si>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</si>
  <si>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</si>
  <si>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</si>
  <si>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</si>
  <si>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</si>
  <si>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</si>
  <si>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</si>
  <si>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</si>
  <si>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</si>
  <si>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</si>
  <si>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</si>
  <si>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</si>
  <si>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</si>
  <si>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</si>
  <si>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</si>
  <si>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</si>
  <si>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</si>
  <si>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</si>
  <si>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</si>
  <si>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</si>
  <si>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</si>
  <si>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</si>
  <si>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</si>
  <si>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</si>
  <si>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</si>
  <si>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</si>
  <si>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</si>
  <si>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</si>
  <si>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</si>
  <si>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</si>
  <si>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</si>
  <si>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</si>
  <si>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</si>
  <si>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</si>
  <si>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</si>
  <si>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</si>
  <si>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</si>
  <si>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</si>
  <si>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</si>
  <si>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</si>
  <si>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</si>
  <si>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</si>
  <si>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</si>
  <si>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</si>
  <si>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</si>
  <si>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</si>
  <si>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</si>
  <si>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</si>
  <si>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</si>
  <si>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</si>
  <si>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</si>
  <si>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</si>
  <si>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</si>
  <si>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</si>
  <si>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</si>
  <si>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</si>
  <si>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</si>
  <si>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</si>
  <si>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</si>
  <si>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</si>
  <si>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</si>
  <si>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</si>
  <si>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</si>
  <si>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</si>
  <si>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</si>
  <si>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</si>
  <si>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</si>
  <si>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</si>
  <si>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</si>
  <si>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</si>
  <si>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</si>
  <si>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</si>
  <si>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</si>
  <si>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</si>
  <si>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</si>
  <si>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</si>
  <si>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</si>
  <si>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</si>
  <si>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</si>
  <si>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</si>
  <si>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</si>
  <si>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</si>
  <si>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</si>
  <si>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</si>
  <si>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</si>
  <si>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</si>
  <si>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</si>
  <si>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</si>
  <si>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</si>
  <si>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</si>
  <si>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</si>
  <si>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</si>
  <si>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</si>
  <si>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</si>
  <si>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</si>
  <si>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</si>
  <si>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</si>
  <si>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</si>
  <si>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</si>
  <si>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</si>
  <si>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</si>
  <si>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</si>
  <si>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</si>
  <si>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</si>
  <si>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</si>
  <si>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</si>
  <si>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</si>
  <si>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</si>
  <si>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</si>
  <si>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</si>
  <si>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</si>
  <si>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</si>
  <si>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</si>
  <si>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</si>
  <si>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</si>
  <si>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</si>
  <si>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</si>
  <si>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</si>
  <si>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</si>
  <si>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</si>
  <si>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</si>
  <si>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</si>
  <si>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</si>
  <si>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</si>
  <si>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</si>
  <si>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</si>
  <si>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</si>
  <si>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</si>
  <si>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</si>
  <si>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</si>
  <si>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</si>
  <si>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</si>
  <si>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</si>
  <si>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</si>
  <si>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</si>
  <si>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</si>
  <si>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</si>
  <si>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</si>
  <si>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</si>
  <si>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</si>
  <si>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</si>
  <si>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</si>
  <si>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</si>
  <si>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</si>
  <si>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</si>
  <si>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</si>
  <si>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</si>
  <si>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</si>
  <si>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</si>
  <si>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</si>
  <si>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</si>
  <si>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</si>
  <si>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</si>
  <si>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</si>
  <si>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</si>
  <si>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</si>
  <si>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</si>
  <si>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</si>
  <si>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</si>
  <si>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</si>
  <si>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</si>
  <si>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</si>
  <si>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</si>
  <si>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</si>
  <si>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</si>
  <si>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</si>
  <si>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</si>
  <si>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</si>
  <si>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</si>
  <si>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</si>
  <si>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</si>
  <si>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</si>
  <si>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</si>
  <si>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</si>
  <si>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</si>
  <si>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</si>
  <si>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</si>
  <si>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</si>
  <si>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</si>
  <si>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</si>
  <si>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</si>
  <si>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</si>
  <si>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</si>
  <si>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</si>
  <si>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</si>
  <si>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</si>
  <si>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</si>
  <si>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</si>
  <si>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</si>
  <si>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</si>
  <si>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</si>
  <si>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</si>
  <si>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</si>
  <si>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</si>
  <si>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</si>
  <si>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</si>
  <si>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</si>
  <si>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</si>
  <si>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</si>
  <si>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</si>
  <si>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</si>
  <si>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</si>
  <si>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</si>
  <si>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</si>
  <si>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</si>
  <si>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</si>
  <si>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</si>
  <si>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</si>
  <si>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</si>
  <si>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</si>
  <si>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</si>
  <si>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</si>
  <si>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</si>
  <si>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</si>
  <si>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</si>
  <si>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</si>
  <si>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</si>
  <si>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</si>
  <si>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</si>
  <si>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</si>
  <si>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</si>
  <si>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</si>
  <si>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</si>
  <si>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</si>
  <si>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</si>
  <si>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</si>
  <si>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</si>
  <si>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</si>
  <si>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</si>
  <si>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</si>
  <si>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</si>
  <si>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</si>
  <si>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</si>
  <si>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</si>
  <si>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</si>
  <si>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</si>
  <si>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</si>
  <si>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</si>
  <si>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</si>
  <si>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</si>
  <si>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</si>
  <si>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</si>
  <si>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</si>
  <si>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</si>
  <si>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</si>
  <si>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</si>
  <si>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</si>
  <si>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</si>
  <si>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</si>
  <si>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</si>
  <si>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</si>
  <si>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</si>
  <si>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</si>
  <si>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</si>
  <si>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</si>
  <si>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</si>
  <si>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</si>
  <si>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</si>
  <si>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</si>
  <si>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</si>
  <si>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</si>
  <si>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</si>
  <si>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</si>
  <si>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</si>
  <si>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</si>
  <si>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</si>
  <si>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</si>
  <si>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</si>
  <si>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</si>
  <si>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</si>
  <si>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</si>
  <si>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</si>
  <si>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</si>
  <si>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</si>
  <si>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</si>
  <si>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</si>
  <si>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</si>
  <si>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</si>
  <si>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</si>
  <si>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</si>
  <si>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</si>
  <si>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</si>
  <si>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</si>
  <si>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</si>
  <si>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</si>
  <si>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</si>
  <si>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</si>
  <si>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</si>
  <si>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</si>
  <si>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</si>
  <si>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</si>
  <si>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</si>
  <si>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</si>
  <si>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</si>
  <si>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</si>
  <si>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</si>
  <si>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</si>
  <si>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</si>
  <si>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</si>
  <si>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</si>
  <si>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</si>
  <si>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</si>
  <si>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</si>
  <si>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</si>
  <si>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</si>
  <si>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</si>
  <si>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</si>
  <si>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</si>
  <si>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</si>
  <si>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</si>
  <si>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</si>
  <si>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</si>
  <si>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</si>
  <si>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</si>
  <si>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</si>
  <si>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</si>
  <si>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</si>
  <si>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</si>
  <si>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</si>
  <si>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</si>
  <si>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</si>
  <si>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</si>
  <si>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</si>
  <si>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</si>
  <si>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</si>
  <si>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</si>
  <si>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</si>
  <si>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</si>
  <si>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</si>
  <si>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</si>
  <si>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</si>
  <si>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</si>
  <si>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</si>
  <si>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</si>
  <si>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</si>
  <si>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</si>
  <si>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</si>
  <si>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</si>
  <si>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</si>
  <si>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</si>
  <si>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</si>
  <si>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</si>
  <si>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</si>
  <si>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</si>
  <si>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</si>
  <si>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</si>
  <si>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</si>
  <si>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</si>
  <si>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</si>
  <si>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</si>
  <si>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</si>
  <si>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</si>
  <si>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</si>
  <si>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</si>
  <si>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</si>
  <si>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</si>
  <si>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</si>
  <si>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</si>
  <si>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</si>
  <si>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</si>
  <si>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</si>
  <si>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</si>
  <si>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</si>
  <si>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</si>
  <si>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</si>
  <si>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</si>
  <si>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</si>
  <si>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</si>
  <si>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</si>
  <si>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</si>
  <si>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</si>
  <si>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</si>
  <si>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</si>
  <si>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</si>
  <si>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</si>
  <si>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</si>
  <si>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</si>
  <si>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</si>
  <si>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</si>
  <si>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</si>
  <si>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</si>
  <si>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</si>
  <si>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</si>
  <si>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</si>
  <si>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</si>
  <si>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</si>
  <si>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</si>
  <si>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</si>
  <si>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</si>
  <si>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</si>
  <si>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</si>
  <si>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</si>
  <si>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</si>
  <si>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</si>
  <si>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</si>
  <si>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</si>
  <si>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</si>
  <si>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</si>
  <si>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</si>
  <si>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</si>
  <si>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</si>
  <si>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</si>
  <si>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</si>
  <si>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</si>
  <si>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</si>
  <si>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</si>
  <si>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</si>
  <si>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</si>
  <si>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</si>
  <si>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</si>
  <si>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</si>
  <si>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</si>
  <si>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</si>
  <si>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</si>
  <si>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</si>
  <si>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</si>
  <si>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</si>
  <si>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</si>
  <si>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</si>
  <si>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</si>
  <si>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</si>
  <si>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</si>
  <si>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</si>
  <si>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</si>
  <si>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</si>
  <si>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</si>
  <si>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</si>
  <si>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</si>
  <si>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</si>
  <si>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</si>
  <si>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</si>
  <si>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</si>
  <si>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</si>
  <si>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</si>
  <si>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</si>
  <si>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</si>
  <si>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</si>
  <si>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</si>
  <si>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</si>
  <si>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</si>
  <si>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</si>
  <si>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</si>
  <si>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</si>
  <si>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</si>
  <si>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</si>
  <si>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</si>
  <si>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</si>
  <si>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</si>
  <si>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</si>
  <si>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</si>
  <si>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</si>
  <si>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</si>
  <si>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</si>
  <si>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</si>
  <si>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</si>
  <si>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</si>
  <si>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</si>
  <si>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</si>
  <si>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</si>
  <si>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</si>
  <si>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</si>
  <si>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</si>
  <si>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</si>
  <si>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</si>
  <si>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</si>
  <si>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</si>
  <si>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</si>
  <si>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</si>
  <si>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</si>
  <si>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</si>
  <si>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</si>
  <si>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</si>
  <si>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</si>
  <si>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</si>
  <si>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</si>
  <si>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</si>
  <si>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</si>
  <si>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</si>
  <si>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</si>
  <si>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</si>
  <si>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</si>
  <si>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</si>
  <si>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</si>
  <si>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</si>
  <si>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</si>
  <si>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</si>
  <si>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</si>
  <si>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</si>
  <si>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</si>
  <si>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</si>
  <si>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</si>
  <si>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</si>
  <si>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</si>
  <si>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</si>
  <si>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</si>
  <si>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</si>
  <si>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</si>
  <si>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</si>
  <si>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</si>
  <si>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</si>
  <si>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</si>
  <si>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</si>
  <si>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</si>
  <si>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</si>
  <si>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</si>
  <si>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</si>
  <si>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</si>
  <si>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</si>
  <si>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</si>
  <si>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</si>
  <si>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</si>
  <si>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</si>
  <si>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</si>
  <si>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</si>
  <si>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</si>
  <si>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</si>
  <si>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</si>
  <si>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</si>
  <si>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</si>
  <si>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</si>
  <si>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</si>
  <si>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</si>
  <si>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</si>
  <si>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</si>
  <si>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</si>
  <si>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</si>
  <si>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</si>
  <si>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</si>
  <si>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</si>
  <si>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</si>
  <si>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</si>
  <si>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</si>
  <si>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</si>
  <si>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</si>
  <si>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</si>
  <si>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</si>
  <si>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</si>
  <si>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</si>
  <si>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</si>
  <si>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</si>
  <si>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</si>
  <si>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</si>
  <si>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</si>
  <si>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</si>
  <si>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</si>
  <si>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</si>
  <si>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</si>
  <si>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</si>
  <si>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</si>
  <si>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</si>
  <si>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</si>
  <si>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</si>
  <si>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</si>
  <si>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</si>
  <si>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</si>
  <si>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</si>
  <si>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</si>
  <si>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</si>
  <si>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</si>
  <si>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</si>
  <si>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</si>
  <si>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</si>
  <si>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</si>
  <si>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</si>
  <si>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</si>
  <si>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</si>
  <si>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</si>
  <si>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</si>
  <si>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</si>
  <si>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</si>
  <si>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</si>
  <si>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</si>
  <si>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</si>
  <si>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</si>
  <si>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</si>
  <si>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</si>
  <si>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</si>
  <si>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</si>
  <si>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</si>
  <si>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</si>
  <si>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</si>
  <si>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</si>
  <si>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</si>
  <si>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</si>
  <si>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</si>
  <si>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</si>
  <si>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</si>
  <si>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</si>
  <si>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</si>
  <si>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</si>
  <si>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</si>
  <si>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</si>
  <si>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</si>
  <si>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</si>
  <si>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</si>
  <si>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</si>
  <si>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</si>
  <si>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</si>
  <si>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</si>
  <si>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</si>
  <si>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</si>
  <si>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</si>
  <si>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</si>
  <si>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</si>
  <si>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</si>
  <si>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</si>
  <si>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</si>
  <si>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</si>
  <si>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</si>
  <si>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</si>
  <si>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</si>
  <si>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</si>
  <si>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</si>
  <si>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</si>
  <si>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</si>
  <si>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</si>
  <si>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</si>
  <si>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</si>
  <si>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</si>
  <si>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</si>
  <si>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</si>
  <si>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</si>
  <si>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</si>
  <si>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</si>
  <si>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</si>
  <si>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</si>
  <si>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</si>
  <si>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</si>
  <si>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</si>
  <si>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</si>
  <si>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</si>
  <si>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</si>
  <si>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</si>
  <si>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</si>
  <si>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</si>
  <si>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</si>
  <si>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</si>
  <si>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</si>
  <si>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</si>
  <si>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</si>
  <si>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</si>
  <si>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</si>
  <si>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</si>
  <si>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</si>
  <si>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</si>
  <si>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</si>
  <si>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</si>
  <si>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</si>
  <si>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</si>
  <si>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</si>
  <si>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</si>
  <si>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</si>
  <si>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</si>
  <si>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</si>
  <si>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</si>
  <si>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</si>
  <si>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</si>
  <si>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</si>
  <si>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</si>
  <si>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</si>
  <si>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</si>
  <si>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</si>
  <si>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</si>
  <si>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</si>
  <si>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</si>
  <si>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</si>
  <si>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</si>
  <si>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</si>
  <si>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</si>
  <si>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</si>
  <si>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</si>
  <si>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</si>
  <si>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</si>
  <si>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</si>
  <si>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</si>
  <si>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</si>
  <si>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</si>
  <si>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</si>
  <si>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</si>
  <si>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</si>
  <si>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</si>
  <si>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</si>
  <si>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</si>
  <si>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</si>
  <si>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</si>
  <si>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</si>
  <si>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</si>
  <si>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</si>
  <si>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</si>
  <si>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</si>
  <si>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</si>
  <si>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</si>
  <si>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</si>
  <si>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</si>
  <si>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</si>
  <si>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</si>
  <si>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</si>
  <si>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</si>
  <si>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</si>
  <si>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</si>
  <si>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</si>
  <si>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</si>
  <si>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</si>
  <si>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</si>
  <si>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</si>
  <si>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</si>
  <si>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</si>
  <si>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</si>
  <si>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</si>
  <si>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</si>
  <si>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</si>
  <si>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</si>
  <si>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</si>
  <si>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</si>
  <si>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</si>
  <si>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</si>
  <si>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</si>
  <si>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</si>
  <si>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</si>
  <si>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</si>
  <si>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</si>
  <si>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</si>
  <si>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</si>
  <si>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</si>
  <si>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</si>
  <si>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</si>
  <si>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</si>
  <si>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</si>
  <si>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</si>
  <si>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</si>
  <si>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</si>
  <si>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</si>
  <si>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</si>
  <si>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</si>
  <si>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</si>
  <si>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</si>
  <si>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</si>
  <si>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</si>
  <si>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</si>
  <si>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</si>
  <si>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</si>
  <si>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</si>
  <si>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</si>
  <si>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</si>
  <si>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</si>
  <si>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</si>
  <si>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</si>
  <si>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</si>
  <si>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</si>
  <si>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</si>
  <si>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</si>
  <si>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</si>
  <si>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</si>
  <si>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</si>
  <si>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</si>
  <si>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</si>
  <si>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</si>
  <si>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</si>
  <si>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</si>
  <si>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</si>
  <si>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</si>
  <si>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</si>
  <si>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</si>
  <si>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</si>
  <si>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</si>
  <si>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</si>
  <si>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</si>
  <si>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</si>
  <si>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</si>
  <si>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</si>
  <si>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</si>
  <si>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</si>
  <si>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</si>
  <si>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</si>
  <si>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</si>
  <si>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</si>
  <si>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</si>
  <si>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</si>
  <si>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</si>
  <si>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</si>
  <si>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</si>
  <si>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</si>
  <si>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</si>
  <si>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</si>
  <si>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</si>
  <si>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</si>
  <si>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</si>
  <si>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</si>
  <si>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</si>
  <si>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</si>
  <si>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</si>
  <si>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</si>
  <si>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</si>
  <si>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</si>
  <si>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</si>
  <si>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</si>
  <si>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</si>
  <si>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</si>
  <si>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</si>
  <si>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</si>
  <si>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</si>
  <si>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</si>
  <si>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</si>
  <si>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</si>
  <si>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</si>
  <si>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</si>
  <si>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</si>
  <si>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</si>
  <si>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</si>
  <si>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</si>
  <si>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</si>
  <si>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</si>
  <si>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</si>
  <si>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</si>
  <si>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</si>
  <si>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</si>
  <si>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</si>
  <si>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</si>
  <si>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</si>
  <si>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</si>
  <si>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</si>
  <si>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</si>
  <si>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</si>
  <si>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</si>
  <si>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</si>
  <si>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</si>
  <si>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</si>
  <si>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</si>
  <si>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</si>
  <si>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</si>
  <si>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</si>
  <si>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</si>
  <si>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</si>
  <si>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</si>
  <si>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</si>
  <si>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</si>
  <si>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</si>
  <si>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</si>
  <si>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</si>
  <si>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</si>
  <si>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</si>
  <si>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</si>
  <si>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</si>
  <si>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</si>
  <si>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</si>
  <si>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</si>
  <si>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</si>
  <si>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</si>
  <si>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</si>
  <si>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</si>
  <si>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</si>
  <si>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</si>
  <si>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</si>
  <si>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</si>
  <si>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</si>
  <si>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</si>
  <si>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</si>
  <si>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</si>
  <si>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</si>
  <si>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</si>
  <si>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</si>
  <si>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</si>
  <si>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</si>
  <si>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</si>
  <si>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</si>
  <si>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</si>
  <si>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</si>
  <si>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</si>
  <si>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</si>
  <si>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</si>
  <si>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</si>
  <si>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</si>
  <si>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</si>
  <si>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</si>
  <si>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</si>
  <si>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</si>
  <si>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</si>
  <si>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</si>
  <si>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</si>
  <si>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</si>
  <si>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</si>
  <si>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</si>
  <si>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</si>
  <si>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</si>
  <si>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</si>
  <si>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</si>
  <si>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</si>
  <si>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</si>
  <si>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</si>
  <si>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</si>
  <si>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</si>
  <si>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</si>
  <si>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</si>
  <si>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</si>
  <si>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</si>
  <si>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</si>
  <si>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</si>
  <si>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</si>
  <si>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</si>
  <si>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</si>
  <si>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</si>
  <si>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</si>
  <si>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</si>
  <si>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</si>
  <si>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</si>
  <si>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</si>
  <si>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</si>
  <si>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</si>
  <si>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</si>
  <si>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</si>
  <si>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</si>
  <si>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</si>
  <si>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</si>
  <si>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</si>
  <si>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</si>
  <si>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</si>
  <si>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</si>
  <si>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</si>
  <si>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</si>
  <si>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</si>
  <si>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</si>
  <si>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</si>
  <si>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</si>
  <si>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</si>
  <si>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</si>
  <si>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</si>
  <si>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</si>
  <si>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</si>
  <si>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</si>
  <si>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</si>
  <si>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</si>
  <si>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</si>
  <si>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</si>
  <si>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</si>
  <si>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</si>
  <si>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</si>
  <si>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</si>
  <si>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</si>
  <si>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</si>
  <si>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</si>
  <si>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</si>
  <si>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</si>
  <si>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</si>
  <si>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</si>
  <si>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</si>
  <si>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</si>
  <si>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</si>
  <si>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</si>
  <si>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</si>
  <si>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</si>
  <si>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</si>
  <si>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</si>
  <si>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</si>
  <si>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</si>
  <si>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</si>
  <si>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</si>
  <si>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</si>
  <si>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</si>
  <si>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</si>
  <si>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</si>
  <si>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</si>
  <si>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</si>
  <si>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</si>
  <si>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</si>
  <si>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</si>
  <si>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</si>
  <si>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</si>
  <si>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</si>
  <si>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</si>
  <si>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</si>
  <si>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</si>
  <si>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</si>
  <si>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</si>
  <si>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</si>
  <si>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</si>
  <si>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</si>
  <si>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</si>
  <si>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</si>
  <si>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</si>
  <si>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</si>
  <si>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</si>
  <si>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</si>
  <si>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</si>
  <si>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</si>
  <si>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</si>
  <si>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</si>
  <si>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</si>
  <si>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</si>
  <si>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</si>
  <si>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</si>
  <si>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</si>
  <si>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</si>
  <si>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</si>
  <si>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</si>
  <si>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</si>
  <si>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</si>
  <si>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</si>
  <si>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</si>
  <si>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</si>
  <si>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</si>
  <si>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</si>
  <si>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</si>
  <si>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</si>
  <si>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</si>
  <si>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</si>
  <si>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</si>
  <si>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</si>
  <si>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</si>
  <si>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</si>
  <si>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</si>
  <si>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</si>
  <si>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</si>
  <si>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</si>
  <si>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</si>
  <si>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</si>
  <si>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</si>
  <si>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</si>
  <si>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</si>
  <si>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</si>
  <si>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</si>
  <si>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</si>
  <si>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</si>
  <si>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</si>
  <si>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</si>
  <si>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</si>
  <si>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</si>
  <si>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</si>
  <si>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</si>
  <si>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</si>
  <si>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</si>
  <si>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</si>
  <si>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</si>
  <si>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</si>
  <si>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</si>
  <si>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</si>
  <si>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</si>
  <si>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</si>
  <si>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</si>
  <si>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</si>
  <si>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</si>
  <si>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</si>
  <si>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</si>
  <si>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</si>
  <si>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</si>
  <si>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</si>
  <si>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</si>
  <si>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</si>
  <si>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</si>
  <si>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</si>
  <si>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</si>
  <si>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</si>
  <si>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</si>
  <si>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</si>
  <si>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</si>
  <si>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</si>
  <si>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</si>
  <si>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</si>
  <si>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</si>
  <si>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</si>
  <si>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</si>
  <si>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</si>
  <si>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</si>
  <si>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</si>
  <si>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</si>
  <si>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</si>
  <si>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</si>
  <si>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</si>
  <si>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</si>
  <si>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</si>
  <si>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</si>
  <si>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</si>
  <si>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</si>
  <si>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</si>
  <si>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</si>
  <si>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</si>
  <si>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</si>
  <si>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</si>
  <si>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</si>
  <si>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</si>
  <si>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</si>
  <si>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</si>
  <si>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</si>
  <si>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</si>
  <si>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</si>
  <si>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</si>
  <si>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</si>
  <si>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</si>
  <si>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</si>
  <si>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</si>
  <si>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</si>
  <si>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</si>
  <si>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</si>
  <si>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</si>
  <si>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</si>
  <si>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</si>
  <si>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</si>
  <si>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</si>
  <si>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</si>
  <si>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</si>
  <si>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</si>
  <si>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</si>
  <si>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</si>
  <si>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</si>
  <si>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</si>
  <si>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</si>
  <si>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</si>
  <si>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</si>
  <si>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</si>
  <si>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</si>
  <si>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</si>
  <si>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</si>
  <si>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</si>
  <si>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</si>
  <si>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</si>
  <si>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</si>
  <si>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</si>
  <si>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</si>
  <si>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</si>
  <si>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</si>
  <si>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</si>
  <si>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</si>
  <si>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</si>
  <si>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</si>
  <si>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</si>
  <si>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</si>
  <si>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</si>
  <si>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</si>
  <si>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</si>
  <si>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</si>
  <si>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</si>
  <si>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</si>
  <si>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</si>
  <si>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</si>
  <si>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</si>
  <si>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</si>
  <si>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</si>
  <si>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</si>
  <si>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</si>
  <si>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</si>
  <si>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</si>
  <si>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</si>
  <si>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</si>
  <si>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</si>
  <si>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</si>
  <si>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</si>
  <si>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</si>
  <si>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</si>
  <si>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</si>
  <si>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</si>
  <si>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</si>
  <si>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</si>
  <si>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</si>
  <si>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</si>
  <si>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</si>
  <si>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</si>
  <si>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</si>
  <si>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</si>
  <si>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</si>
  <si>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</si>
  <si>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</si>
  <si>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</si>
  <si>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</si>
  <si>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</si>
  <si>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</si>
  <si>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</si>
  <si>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</si>
  <si>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</si>
  <si>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</si>
  <si>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</si>
  <si>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</si>
  <si>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</si>
  <si>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</si>
  <si>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</si>
  <si>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</si>
  <si>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</si>
  <si>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</si>
  <si>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</si>
  <si>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</si>
  <si>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</si>
  <si>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</si>
  <si>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</si>
  <si>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</si>
  <si>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</si>
  <si>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</si>
  <si>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</si>
  <si>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</si>
  <si>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</si>
  <si>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</si>
  <si>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</si>
  <si>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</si>
  <si>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</si>
  <si>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</si>
  <si>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</si>
  <si>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</si>
  <si>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</si>
  <si>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</si>
  <si>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</si>
  <si>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</si>
  <si>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</si>
  <si>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</si>
  <si>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</si>
  <si>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</si>
  <si>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</si>
  <si>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</si>
  <si>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</si>
  <si>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</si>
  <si>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</si>
  <si>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</si>
  <si>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</si>
  <si>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</si>
  <si>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</si>
  <si>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</si>
  <si>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</si>
  <si>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</si>
  <si>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</si>
  <si>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</si>
  <si>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</si>
  <si>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</si>
  <si>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</si>
  <si>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</si>
  <si>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</si>
  <si>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</si>
  <si>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</si>
  <si>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</si>
  <si>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</si>
  <si>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</si>
  <si>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</si>
  <si>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</si>
  <si>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</si>
  <si>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</si>
  <si>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</si>
  <si>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</si>
  <si>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</si>
  <si>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</si>
  <si>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</si>
  <si>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</si>
  <si>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</si>
  <si>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</si>
  <si>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</si>
  <si>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</si>
  <si>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</si>
  <si>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</si>
  <si>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</si>
  <si>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</si>
  <si>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</si>
  <si>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</si>
  <si>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</si>
  <si>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</si>
  <si>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</si>
  <si>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</si>
  <si>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</si>
  <si>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</si>
  <si>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</si>
  <si>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</si>
  <si>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</si>
  <si>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</si>
  <si>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</si>
  <si>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</si>
  <si>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</si>
  <si>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</si>
  <si>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</si>
  <si>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</si>
  <si>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</si>
  <si>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</si>
  <si>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</si>
  <si>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</si>
  <si>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</si>
  <si>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</si>
  <si>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</si>
  <si>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</si>
  <si>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</si>
  <si>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</si>
  <si>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</si>
  <si>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</si>
  <si>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</si>
  <si>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</si>
  <si>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</si>
  <si>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</si>
  <si>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</si>
  <si>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</si>
  <si>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</si>
  <si>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</si>
  <si>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</si>
  <si>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</si>
  <si>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</si>
  <si>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</si>
  <si>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</si>
  <si>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</si>
  <si>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</si>
  <si>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</si>
  <si>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</si>
  <si>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</si>
  <si>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</si>
  <si>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</si>
  <si>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</si>
  <si>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</si>
  <si>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</si>
  <si>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</si>
  <si>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</si>
  <si>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</si>
  <si>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</si>
  <si>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</si>
  <si>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</si>
  <si>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</si>
  <si>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</si>
  <si>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</si>
  <si>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</si>
  <si>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</si>
  <si>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</si>
  <si>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</si>
  <si>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</si>
  <si>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</si>
  <si>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</si>
  <si>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</si>
  <si>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</si>
  <si>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</si>
  <si>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</si>
  <si>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</si>
  <si>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</si>
  <si>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</si>
  <si>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</si>
  <si>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</si>
  <si>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</si>
  <si>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</si>
  <si>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</si>
  <si>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</si>
  <si>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</si>
  <si>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</si>
  <si>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</si>
  <si>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</si>
  <si>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</si>
  <si>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</si>
  <si>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</si>
  <si>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</si>
  <si>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</si>
  <si>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</si>
  <si>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</si>
  <si>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</si>
  <si>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</si>
  <si>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</si>
  <si>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</si>
  <si>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</si>
  <si>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</si>
  <si>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</si>
  <si>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</si>
  <si>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</si>
  <si>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</si>
  <si>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</si>
  <si>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</si>
  <si>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</si>
  <si>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</si>
  <si>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</si>
  <si>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</si>
  <si>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</si>
  <si>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</si>
  <si>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</si>
  <si>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</si>
  <si>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</si>
  <si>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</si>
  <si>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</si>
  <si>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</si>
  <si>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</si>
  <si>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</si>
  <si>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</si>
  <si>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</si>
  <si>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</si>
  <si>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</si>
  <si>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</si>
  <si>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</si>
  <si>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</si>
  <si>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</si>
  <si>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</si>
  <si>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</si>
  <si>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</si>
  <si>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</si>
  <si>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</si>
  <si>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</si>
  <si>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</si>
  <si>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</si>
  <si>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</si>
  <si>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</si>
  <si>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</si>
  <si>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</si>
  <si>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</si>
  <si>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</si>
  <si>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</si>
  <si>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</si>
  <si>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</si>
  <si>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</si>
  <si>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</si>
  <si>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</si>
  <si>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</si>
  <si>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</si>
  <si>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</si>
  <si>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</si>
  <si>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</si>
  <si>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</si>
  <si>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</si>
  <si>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</si>
  <si>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</si>
  <si>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</si>
  <si>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</si>
  <si>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</si>
  <si>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</si>
  <si>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</si>
  <si>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</si>
  <si>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</si>
  <si>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</si>
  <si>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</si>
  <si>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</si>
  <si>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</si>
  <si>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</si>
  <si>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</si>
  <si>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</si>
  <si>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</si>
  <si>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</si>
  <si>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</si>
  <si>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</si>
  <si>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</si>
  <si>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</si>
  <si>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</si>
  <si>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</si>
  <si>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</si>
  <si>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</si>
  <si>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</si>
  <si>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</si>
  <si>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</si>
  <si>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</si>
  <si>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</si>
  <si>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</si>
  <si>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</si>
  <si>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</si>
  <si>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</si>
  <si>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</si>
  <si>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</si>
  <si>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</si>
  <si>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</si>
  <si>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</si>
  <si>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</si>
  <si>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</si>
  <si>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</si>
  <si>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</si>
  <si>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</si>
  <si>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</si>
  <si>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</si>
  <si>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</si>
  <si>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</si>
  <si>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</si>
  <si>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</si>
  <si>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</si>
  <si>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</si>
  <si>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</si>
  <si>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</si>
  <si>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</si>
  <si>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</si>
  <si>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</si>
  <si>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</si>
  <si>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</si>
  <si>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</si>
  <si>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</si>
  <si>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</si>
  <si>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</si>
  <si>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</si>
  <si>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</si>
  <si>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</si>
  <si>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</si>
  <si>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</si>
  <si>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</si>
  <si>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</si>
  <si>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</si>
  <si>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</si>
  <si>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</si>
  <si>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</si>
  <si>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</si>
  <si>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</si>
  <si>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</si>
  <si>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</si>
  <si>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</si>
  <si>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</si>
  <si>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</si>
  <si>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</si>
  <si>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</si>
  <si>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</si>
  <si>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</si>
  <si>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</si>
  <si>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</si>
  <si>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</si>
  <si>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</si>
  <si>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</si>
  <si>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</si>
  <si>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</si>
  <si>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</si>
  <si>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</si>
  <si>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</si>
  <si>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</si>
  <si>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</si>
  <si>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</si>
  <si>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</si>
  <si>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</si>
  <si>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</si>
  <si>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</si>
  <si>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</si>
  <si>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</si>
  <si>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</si>
  <si>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</si>
  <si>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</si>
  <si>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</si>
  <si>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</si>
  <si>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</si>
  <si>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</si>
  <si>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</si>
  <si>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</si>
  <si>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</si>
  <si>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</si>
  <si>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</si>
  <si>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</si>
  <si>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</si>
  <si>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</si>
  <si>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</si>
  <si>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</si>
  <si>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</si>
  <si>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</si>
  <si>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</si>
  <si>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</si>
  <si>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</si>
  <si>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</si>
  <si>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</si>
  <si>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</si>
  <si>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</si>
  <si>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</si>
  <si>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</si>
  <si>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</si>
  <si>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</si>
  <si>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</si>
  <si>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</si>
  <si>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</si>
  <si>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</si>
  <si>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</si>
  <si>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</si>
  <si>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</si>
  <si>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</si>
  <si>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</si>
  <si>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</si>
  <si>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</si>
  <si>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</si>
  <si>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</si>
  <si>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</si>
  <si>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</si>
  <si>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</si>
  <si>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</si>
  <si>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</si>
  <si>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</si>
  <si>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</si>
  <si>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</si>
  <si>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</si>
  <si>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</si>
  <si>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</si>
  <si>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</si>
  <si>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</si>
  <si>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</si>
  <si>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</si>
  <si>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</si>
  <si>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</si>
  <si>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</si>
  <si>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</si>
  <si>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</si>
  <si>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</si>
  <si>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</si>
  <si>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</si>
  <si>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</si>
  <si>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</si>
  <si>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</si>
  <si>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</si>
  <si>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</si>
  <si>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</si>
  <si>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</si>
  <si>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</si>
  <si>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</si>
  <si>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</si>
  <si>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</si>
  <si>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</si>
  <si>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</si>
  <si>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</si>
  <si>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</si>
  <si>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</si>
  <si>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</si>
  <si>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</si>
  <si>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</si>
  <si>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</si>
  <si>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</si>
  <si>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</si>
  <si>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</si>
  <si>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</si>
  <si>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</si>
  <si>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</si>
  <si>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</si>
  <si>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</si>
  <si>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</si>
  <si>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</si>
  <si>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</si>
  <si>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</si>
  <si>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</si>
  <si>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</si>
  <si>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</si>
  <si>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</si>
  <si>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</si>
  <si>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</si>
  <si>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</si>
  <si>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</si>
  <si>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</si>
  <si>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</si>
  <si>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</si>
  <si>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</si>
  <si>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</si>
  <si>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</si>
  <si>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</si>
  <si>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</si>
  <si>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</si>
  <si>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</si>
  <si>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</si>
  <si>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</si>
  <si>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</si>
  <si>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</si>
  <si>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</si>
  <si>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</si>
  <si>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</si>
  <si>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</si>
  <si>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</si>
  <si>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</si>
  <si>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</si>
  <si>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</si>
  <si>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</si>
  <si>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</si>
  <si>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</si>
  <si>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</si>
  <si>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</si>
  <si>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</si>
  <si>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</si>
  <si>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</si>
  <si>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</si>
  <si>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</si>
  <si>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</si>
  <si>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</si>
  <si>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</si>
  <si>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</si>
  <si>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</si>
  <si>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</si>
  <si>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</si>
  <si>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</si>
  <si>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</si>
  <si>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</si>
  <si>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</si>
  <si>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</si>
  <si>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</si>
  <si>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</si>
  <si>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</si>
  <si>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</si>
  <si>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</si>
  <si>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</si>
  <si>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</si>
  <si>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</si>
  <si>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</si>
  <si>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</si>
  <si>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</si>
  <si>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</si>
  <si>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</si>
  <si>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</si>
  <si>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</si>
  <si>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</si>
  <si>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</si>
  <si>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</si>
  <si>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</si>
  <si>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</si>
  <si>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</si>
  <si>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</si>
  <si>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</si>
  <si>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</si>
  <si>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</si>
  <si>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</si>
  <si>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</si>
  <si>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</si>
  <si>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</si>
  <si>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</si>
  <si>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</si>
  <si>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</si>
  <si>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</si>
  <si>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</si>
  <si>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</si>
  <si>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</si>
  <si>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</si>
  <si>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</si>
  <si>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</si>
  <si>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</si>
  <si>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</si>
  <si>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</si>
  <si>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</si>
  <si>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</si>
  <si>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</si>
  <si>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</si>
  <si>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</si>
  <si>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</si>
  <si>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</si>
  <si>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</si>
  <si>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</si>
  <si>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</si>
  <si>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</si>
  <si>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</si>
  <si>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</si>
  <si>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</si>
  <si>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</si>
  <si>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</si>
  <si>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</si>
  <si>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</si>
  <si>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</si>
  <si>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</si>
  <si>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</si>
  <si>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</si>
  <si>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</si>
  <si>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</si>
  <si>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</si>
  <si>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</si>
  <si>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</si>
  <si>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</si>
  <si>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</si>
  <si>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</si>
  <si>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</si>
  <si>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</si>
  <si>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</si>
  <si>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</si>
  <si>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</si>
  <si>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</si>
  <si>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</si>
  <si>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</si>
  <si>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</si>
  <si>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</si>
  <si>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</si>
  <si>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</si>
  <si>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</si>
  <si>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</si>
  <si>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</si>
  <si>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</si>
  <si>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</si>
  <si>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</si>
  <si>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</si>
  <si>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</si>
  <si>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</si>
  <si>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</si>
  <si>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</si>
  <si>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</si>
  <si>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</si>
  <si>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</si>
  <si>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</si>
  <si>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</si>
  <si>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</si>
  <si>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</si>
  <si>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</si>
  <si>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</si>
  <si>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</si>
  <si>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</si>
  <si>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</si>
  <si>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</si>
  <si>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</si>
  <si>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</si>
  <si>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</si>
  <si>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</si>
  <si>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</si>
  <si>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</si>
  <si>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</si>
  <si>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</si>
  <si>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</si>
  <si>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</si>
  <si>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</si>
  <si>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</si>
  <si>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</si>
  <si>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</si>
  <si>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</si>
  <si>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</si>
  <si>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</si>
  <si>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</si>
  <si>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</si>
  <si>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</si>
  <si>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</si>
  <si>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</si>
  <si>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</si>
  <si>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</si>
  <si>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</si>
  <si>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</si>
  <si>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</si>
  <si>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</si>
  <si>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</si>
  <si>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</si>
  <si>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</si>
  <si>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</si>
  <si>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</si>
  <si>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</si>
  <si>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</si>
  <si>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</si>
  <si>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</si>
  <si>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</si>
  <si>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</si>
  <si>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</si>
  <si>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</si>
  <si>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</si>
  <si>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</si>
  <si>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</si>
  <si>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</si>
  <si>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</si>
  <si>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</si>
  <si>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</si>
  <si>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</si>
  <si>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</si>
  <si>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</si>
  <si>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</si>
  <si>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</si>
  <si>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</si>
  <si>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</si>
  <si>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</si>
  <si>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</si>
  <si>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</si>
  <si>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</si>
  <si>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</si>
  <si>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</si>
  <si>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</si>
  <si>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</si>
  <si>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</si>
  <si>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</si>
  <si>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</si>
  <si>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</si>
  <si>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</si>
  <si>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</si>
  <si>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</si>
  <si>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</si>
  <si>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</si>
  <si>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</si>
  <si>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</si>
  <si>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</si>
  <si>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</si>
  <si>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</si>
  <si>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</si>
  <si>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</si>
  <si>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</si>
  <si>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</si>
  <si>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</si>
  <si>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</si>
  <si>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</si>
  <si>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</si>
  <si>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</si>
  <si>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</si>
  <si>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</si>
  <si>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</si>
  <si>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</si>
  <si>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</si>
  <si>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</si>
  <si>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</si>
  <si>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</si>
  <si>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</si>
  <si>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</si>
  <si>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</si>
  <si>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</si>
  <si>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</si>
  <si>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</si>
  <si>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</si>
  <si>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</si>
  <si>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</si>
  <si>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</si>
  <si>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</si>
  <si>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</si>
  <si>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</si>
  <si>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</si>
  <si>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</si>
  <si>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</si>
  <si>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</si>
  <si>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</si>
  <si>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</si>
  <si>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</si>
  <si>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</si>
  <si>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</si>
  <si>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</si>
  <si>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</si>
  <si>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</si>
  <si>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</si>
  <si>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</si>
  <si>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</si>
  <si>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</si>
  <si>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</si>
  <si>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</si>
  <si>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</si>
  <si>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</si>
  <si>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</si>
  <si>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</si>
  <si>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</si>
  <si>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</si>
  <si>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</si>
  <si>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</si>
  <si>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</si>
  <si>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</si>
  <si>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</si>
  <si>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</si>
  <si>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</si>
  <si>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</si>
  <si>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</si>
  <si>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</si>
  <si>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</si>
  <si>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</si>
  <si>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</si>
  <si>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</si>
  <si>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</si>
  <si>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</si>
  <si>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</si>
  <si>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</si>
  <si>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</si>
  <si>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</si>
  <si>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</si>
  <si>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</si>
  <si>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</si>
  <si>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</si>
  <si>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</si>
  <si>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</si>
  <si>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</si>
  <si>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</si>
  <si>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</si>
  <si>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</si>
  <si>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</si>
  <si>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</si>
  <si>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</si>
  <si>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</si>
  <si>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</si>
  <si>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</si>
  <si>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</si>
  <si>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</si>
  <si>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</si>
  <si>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</si>
  <si>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</si>
  <si>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</si>
  <si>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</si>
  <si>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</si>
  <si>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</si>
  <si>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</si>
  <si>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</si>
  <si>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</si>
  <si>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</si>
  <si>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</si>
  <si>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</si>
  <si>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</si>
  <si>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</si>
  <si>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</si>
  <si>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</si>
  <si>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</si>
  <si>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</si>
  <si>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</si>
  <si>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</si>
  <si>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</si>
  <si>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</si>
  <si>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</si>
  <si>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</si>
  <si>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</si>
  <si>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</si>
  <si>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</si>
  <si>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</si>
  <si>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</si>
  <si>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</si>
  <si>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</si>
  <si>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</si>
  <si>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</si>
  <si>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</si>
  <si>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</si>
  <si>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</si>
  <si>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</si>
  <si>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</si>
  <si>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</si>
  <si>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</si>
  <si>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</si>
  <si>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</si>
  <si>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</si>
  <si>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</si>
  <si>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</si>
  <si>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</si>
  <si>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</si>
  <si>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</si>
  <si>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</si>
  <si>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</si>
  <si>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</si>
  <si>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</si>
  <si>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</si>
  <si>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</si>
  <si>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</si>
  <si>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</si>
  <si>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</si>
  <si>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</si>
  <si>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</si>
  <si>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</si>
  <si>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</si>
  <si>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</si>
  <si>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</si>
  <si>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</si>
  <si>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</si>
  <si>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</si>
  <si>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</si>
  <si>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</si>
  <si>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</si>
  <si>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</si>
  <si>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</si>
  <si>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</si>
  <si>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</si>
  <si>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</si>
  <si>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</si>
  <si>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</si>
  <si>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</si>
  <si>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</si>
  <si>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</si>
  <si>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</si>
  <si>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</si>
  <si>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</si>
  <si>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</si>
  <si>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</si>
  <si>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</si>
  <si>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</si>
  <si>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</si>
  <si>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</si>
  <si>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</si>
  <si>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</si>
  <si>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</si>
  <si>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</si>
  <si>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</si>
  <si>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</si>
  <si>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</si>
  <si>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</si>
  <si>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</si>
  <si>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</si>
  <si>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</si>
  <si>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</si>
  <si>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</si>
  <si>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</si>
  <si>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</si>
  <si>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</si>
  <si>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</si>
  <si>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</si>
  <si>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</si>
  <si>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</si>
  <si>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</si>
  <si>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</si>
  <si>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</si>
  <si>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</si>
  <si>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</si>
  <si>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</si>
  <si>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</si>
  <si>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</si>
  <si>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</si>
  <si>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</si>
  <si>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</si>
  <si>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</si>
  <si>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</si>
  <si>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</si>
  <si>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</si>
  <si>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</si>
  <si>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</si>
  <si>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</si>
  <si>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</si>
  <si>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</si>
  <si>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</si>
  <si>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</si>
  <si>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</si>
  <si>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</si>
  <si>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</si>
  <si>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</si>
  <si>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</si>
  <si>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</si>
  <si>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</si>
  <si>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</si>
  <si>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</si>
  <si>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</si>
  <si>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</si>
  <si>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</si>
  <si>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</si>
  <si>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</si>
  <si>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</si>
  <si>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</si>
  <si>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</si>
  <si>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</si>
  <si>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</si>
  <si>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</si>
  <si>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</si>
  <si>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</si>
  <si>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</si>
  <si>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</si>
  <si>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</si>
  <si>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</si>
  <si>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</si>
  <si>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</si>
  <si>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</si>
  <si>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</si>
  <si>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</si>
  <si>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</si>
  <si>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</si>
  <si>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</si>
  <si>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</si>
  <si>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</si>
  <si>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</si>
  <si>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</si>
  <si>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</si>
  <si>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</si>
  <si>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</si>
  <si>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</si>
  <si>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</si>
  <si>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</si>
  <si>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</si>
  <si>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</si>
  <si>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</si>
  <si>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</si>
  <si>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</si>
  <si>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</si>
  <si>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</si>
  <si>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</si>
  <si>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</si>
  <si>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</si>
  <si>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</si>
  <si>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</si>
  <si>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</si>
  <si>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</si>
  <si>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</si>
  <si>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</si>
  <si>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</si>
  <si>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</si>
  <si>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</si>
  <si>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</si>
  <si>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</si>
  <si>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</si>
  <si>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</si>
  <si>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</si>
  <si>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</si>
  <si>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</si>
  <si>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</si>
  <si>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</si>
  <si>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</si>
  <si>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</si>
  <si>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</si>
  <si>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</si>
  <si>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</si>
  <si>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</si>
  <si>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</si>
  <si>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</si>
  <si>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</si>
  <si>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</si>
  <si>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</si>
  <si>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</si>
  <si>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</si>
  <si>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</si>
  <si>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</si>
  <si>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</si>
  <si>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</si>
  <si>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</si>
  <si>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</si>
  <si>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</si>
  <si>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</si>
  <si>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</si>
  <si>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</si>
  <si>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</si>
  <si>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</si>
  <si>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</si>
  <si>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</si>
  <si>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</si>
  <si>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</si>
  <si>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</si>
  <si>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</si>
  <si>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</si>
  <si>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</si>
  <si>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</si>
  <si>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</si>
  <si>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</si>
  <si>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</si>
  <si>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</si>
  <si>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</si>
  <si>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</si>
  <si>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</si>
  <si>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</si>
  <si>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</si>
  <si>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</si>
  <si>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</si>
  <si>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</si>
  <si>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</si>
  <si>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</si>
  <si>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</si>
  <si>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</si>
  <si>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</si>
  <si>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</si>
  <si>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</si>
  <si>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</si>
  <si>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</si>
  <si>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</si>
  <si>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</si>
  <si>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</si>
  <si>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</si>
  <si>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</si>
  <si>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</si>
  <si>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</si>
  <si>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</si>
  <si>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</si>
  <si>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</si>
  <si>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</si>
  <si>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</si>
  <si>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</si>
  <si>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</si>
  <si>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</si>
  <si>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</si>
  <si>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</si>
  <si>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</si>
  <si>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</si>
  <si>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</si>
  <si>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</si>
  <si>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</si>
  <si>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</si>
  <si>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</si>
  <si>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</si>
  <si>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</si>
  <si>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</si>
  <si>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</si>
  <si>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</si>
  <si>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</si>
  <si>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</si>
  <si>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</si>
  <si>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</si>
  <si>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</si>
  <si>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</si>
  <si>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</si>
  <si>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</si>
  <si>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</si>
  <si>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</si>
  <si>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</si>
  <si>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</si>
  <si>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</si>
  <si>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</si>
  <si>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</si>
  <si>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</si>
  <si>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</si>
  <si>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</si>
  <si>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</si>
  <si>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</si>
  <si>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</si>
  <si>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</si>
  <si>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</si>
  <si>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</si>
  <si>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</si>
  <si>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</si>
  <si>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</si>
  <si>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</si>
  <si>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</si>
  <si>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</si>
  <si>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</si>
  <si>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</si>
  <si>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</si>
  <si>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</si>
  <si>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</si>
  <si>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</si>
  <si>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</si>
  <si>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</si>
  <si>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</si>
  <si>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</si>
  <si>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</si>
  <si>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</si>
  <si>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</si>
  <si>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</si>
  <si>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</si>
  <si>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</si>
  <si>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</si>
  <si>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</si>
  <si>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</si>
  <si>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</si>
  <si>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</si>
  <si>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</si>
  <si>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</si>
  <si>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</si>
  <si>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</si>
  <si>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</si>
  <si>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</si>
  <si>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</si>
  <si>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</si>
  <si>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</si>
  <si>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</si>
  <si>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</si>
  <si>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</si>
  <si>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</si>
  <si>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</si>
  <si>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</si>
  <si>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</si>
  <si>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</si>
  <si>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</si>
  <si>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</si>
  <si>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</si>
  <si>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</si>
  <si>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</si>
  <si>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</si>
  <si>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</si>
  <si>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</si>
  <si>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</si>
  <si>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</si>
  <si>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</si>
  <si>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</si>
  <si>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</si>
  <si>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</si>
  <si>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</si>
  <si>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</si>
  <si>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</si>
  <si>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</si>
  <si>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</si>
  <si>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</si>
  <si>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</si>
  <si>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</si>
  <si>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</si>
  <si>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</si>
  <si>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</si>
  <si>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</si>
  <si>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</si>
  <si>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</si>
  <si>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</si>
  <si>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</si>
  <si>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</si>
  <si>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</si>
  <si>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</si>
  <si>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</si>
  <si>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</si>
  <si>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</si>
  <si>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</si>
  <si>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</si>
  <si>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</si>
  <si>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</si>
  <si>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</si>
  <si>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</si>
  <si>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</si>
  <si>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</si>
  <si>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</si>
  <si>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</si>
  <si>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</si>
  <si>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</si>
  <si>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</si>
  <si>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</si>
  <si>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</si>
  <si>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</si>
  <si>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</si>
  <si>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</si>
  <si>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</si>
  <si>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</si>
  <si>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</si>
  <si>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</si>
  <si>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</si>
  <si>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</si>
  <si>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</si>
  <si>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</si>
  <si>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</si>
  <si>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</si>
  <si>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</si>
  <si>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</si>
  <si>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</si>
  <si>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</si>
  <si>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</si>
  <si>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</si>
  <si>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</si>
  <si>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</si>
  <si>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</si>
  <si>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</si>
  <si>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</si>
  <si>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</si>
  <si>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</si>
  <si>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</si>
  <si>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</si>
  <si>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</si>
  <si>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</si>
  <si>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</si>
  <si>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</si>
  <si>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</si>
  <si>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</si>
  <si>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</si>
  <si>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</si>
  <si>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</si>
  <si>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</si>
  <si>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</si>
  <si>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</si>
  <si>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</si>
  <si>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</si>
  <si>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</si>
  <si>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</si>
  <si>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</si>
  <si>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</si>
  <si>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</si>
  <si>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</si>
  <si>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</si>
  <si>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</si>
  <si>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</si>
  <si>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</si>
  <si>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</si>
  <si>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</si>
  <si>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</si>
  <si>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</si>
  <si>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</si>
  <si>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</si>
  <si>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</si>
  <si>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</si>
  <si>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</si>
  <si>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</si>
  <si>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</si>
  <si>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</si>
  <si>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</si>
  <si>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</si>
  <si>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</si>
  <si>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</si>
  <si>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</si>
  <si>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</si>
  <si>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</si>
  <si>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</si>
  <si>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</si>
  <si>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</si>
  <si>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</si>
  <si>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</si>
  <si>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</si>
  <si>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</si>
  <si>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</si>
  <si>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</si>
  <si>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</si>
  <si>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</si>
  <si>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</si>
  <si>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</si>
  <si>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</si>
  <si>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</si>
  <si>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</si>
  <si>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</si>
  <si>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</si>
  <si>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</si>
  <si>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</si>
  <si>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</si>
  <si>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</si>
  <si>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</si>
  <si>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</si>
  <si>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</si>
  <si>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</si>
  <si>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</si>
  <si>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</si>
  <si>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</si>
  <si>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</si>
  <si>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</si>
  <si>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</si>
  <si>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</si>
  <si>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</si>
  <si>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</si>
  <si>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</si>
  <si>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</si>
  <si>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</si>
  <si>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</si>
  <si>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</si>
  <si>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</si>
  <si>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</si>
  <si>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</si>
  <si>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</si>
  <si>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</si>
  <si>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</si>
  <si>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</si>
  <si>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</si>
  <si>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</si>
  <si>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</si>
  <si>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</si>
  <si>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</si>
  <si>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</si>
  <si>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</si>
  <si>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</si>
  <si>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</si>
  <si>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</si>
  <si>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</si>
  <si>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</si>
  <si>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</si>
  <si>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</si>
  <si>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</si>
  <si>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</si>
  <si>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</si>
  <si>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</si>
  <si>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</si>
  <si>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</si>
  <si>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</si>
  <si>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</si>
  <si>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</si>
  <si>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</si>
  <si>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</si>
  <si>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</si>
  <si>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</si>
  <si>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</si>
  <si>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</si>
  <si>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</si>
  <si>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</si>
  <si>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</si>
  <si>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</si>
  <si>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</si>
  <si>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</si>
  <si>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</si>
  <si>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</si>
  <si>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</si>
  <si>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</si>
  <si>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</si>
  <si>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</si>
  <si>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</si>
  <si>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</si>
  <si>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</si>
  <si>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</si>
  <si>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</si>
  <si>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</si>
  <si>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</si>
  <si>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</si>
  <si>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</si>
  <si>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</si>
  <si>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</si>
  <si>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</si>
  <si>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</si>
  <si>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</si>
  <si>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</si>
  <si>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</si>
  <si>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</si>
  <si>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</si>
  <si>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</si>
  <si>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</si>
  <si>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</si>
  <si>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</si>
  <si>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</si>
  <si>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</si>
  <si>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</si>
  <si>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</si>
  <si>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</si>
  <si>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</si>
  <si>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</si>
  <si>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</si>
  <si>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</si>
  <si>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</si>
  <si>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</si>
  <si>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</si>
  <si>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</si>
  <si>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</si>
  <si>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</si>
  <si>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</si>
  <si>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</si>
  <si>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</si>
  <si>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</si>
  <si>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</si>
  <si>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</si>
  <si>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</si>
  <si>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</si>
  <si>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</si>
  <si>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</si>
  <si>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</si>
  <si>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</si>
  <si>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</si>
  <si>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</si>
  <si>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</si>
  <si>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</si>
  <si>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</si>
  <si>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</si>
  <si>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</si>
  <si>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</si>
  <si>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</si>
  <si>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</si>
  <si>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</si>
  <si>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</si>
  <si>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</si>
  <si>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</si>
  <si>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</si>
  <si>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</si>
  <si>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</si>
  <si>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</si>
  <si>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</si>
  <si>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</si>
  <si>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</si>
  <si>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</si>
  <si>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</si>
  <si>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</si>
  <si>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</si>
  <si>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</si>
  <si>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</si>
  <si>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</si>
  <si>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</si>
  <si>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</si>
  <si>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</si>
  <si>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</si>
  <si>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</si>
  <si>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</si>
  <si>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</si>
  <si>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</si>
  <si>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</si>
  <si>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</si>
  <si>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</si>
  <si>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</si>
  <si>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</si>
  <si>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</si>
  <si>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</si>
  <si>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</si>
  <si>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</si>
  <si>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</si>
  <si>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</si>
  <si>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</si>
  <si>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</si>
  <si>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</si>
  <si>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</si>
  <si>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</si>
  <si>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</si>
  <si>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</si>
  <si>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</si>
  <si>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</si>
  <si>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</si>
  <si>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</si>
  <si>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</si>
  <si>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</si>
  <si>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</si>
  <si>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</si>
  <si>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</si>
  <si>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</si>
  <si>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</si>
  <si>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</si>
  <si>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</si>
  <si>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</si>
  <si>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</si>
  <si>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</si>
  <si>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</si>
  <si>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</si>
  <si>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</si>
  <si>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</si>
  <si>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</si>
  <si>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</si>
  <si>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</si>
  <si>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</si>
  <si>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</si>
  <si>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</si>
  <si>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</si>
  <si>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</si>
  <si>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</si>
  <si>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</si>
  <si>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</si>
  <si>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</si>
  <si>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</si>
  <si>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</si>
  <si>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</si>
  <si>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</si>
  <si>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</si>
  <si>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</si>
  <si>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</si>
  <si>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</si>
  <si>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</si>
  <si>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</si>
  <si>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</si>
  <si>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</si>
  <si>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</si>
  <si>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</si>
  <si>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</si>
  <si>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</si>
  <si>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</si>
  <si>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</si>
  <si>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</si>
  <si>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</si>
  <si>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</si>
  <si>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</si>
  <si>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</si>
  <si>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</si>
  <si>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</si>
  <si>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</si>
  <si>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</si>
  <si>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</si>
  <si>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</si>
  <si>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</si>
  <si>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</si>
  <si>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</si>
  <si>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</si>
  <si>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</si>
  <si>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</si>
  <si>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</si>
  <si>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</si>
  <si>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</si>
  <si>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</si>
  <si>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</si>
  <si>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</si>
  <si>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</si>
  <si>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</si>
  <si>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</si>
  <si>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</si>
  <si>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</si>
  <si>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</si>
  <si>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</si>
  <si>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</si>
  <si>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</si>
  <si>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</si>
  <si>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</si>
  <si>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</si>
  <si>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</si>
  <si>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</si>
  <si>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</si>
  <si>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</si>
  <si>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</si>
  <si>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</si>
  <si>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</si>
  <si>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</si>
  <si>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</si>
  <si>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</si>
  <si>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</si>
  <si>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</si>
  <si>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</si>
  <si>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</si>
  <si>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</si>
  <si>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</si>
  <si>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</si>
  <si>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</si>
  <si>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</si>
  <si>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</si>
  <si>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</si>
  <si>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</si>
  <si>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</si>
  <si>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</si>
  <si>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</si>
  <si>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</si>
  <si>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</si>
  <si>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</si>
  <si>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</si>
  <si>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</si>
  <si>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</si>
  <si>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</si>
  <si>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</si>
  <si>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</si>
  <si>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</si>
  <si>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</si>
  <si>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</si>
  <si>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</si>
  <si>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</si>
  <si>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</si>
  <si>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</si>
  <si>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</si>
  <si>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</si>
  <si>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</si>
  <si>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</si>
  <si>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</si>
  <si>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</si>
  <si>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</si>
  <si>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</si>
  <si>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</si>
  <si>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</si>
  <si>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</si>
  <si>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</si>
  <si>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</si>
  <si>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</si>
  <si>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</si>
  <si>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</si>
  <si>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</si>
  <si>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</si>
  <si>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</si>
  <si>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</si>
  <si>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</si>
  <si>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</si>
  <si>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</si>
  <si>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</si>
  <si>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</si>
  <si>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</si>
  <si>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</si>
  <si>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</si>
  <si>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</si>
  <si>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</si>
  <si>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</si>
  <si>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</si>
  <si>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</si>
  <si>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</si>
  <si>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</si>
  <si>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</si>
  <si>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</si>
  <si>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</si>
  <si>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</si>
  <si>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</si>
  <si>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</si>
  <si>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</si>
  <si>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</si>
  <si>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</si>
  <si>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</si>
  <si>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</si>
  <si>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</si>
  <si>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</si>
  <si>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</si>
  <si>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</si>
  <si>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</si>
  <si>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</si>
  <si>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</si>
  <si>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</si>
  <si>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</si>
  <si>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</si>
  <si>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</si>
  <si>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</si>
  <si>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</si>
  <si>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</si>
  <si>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</si>
  <si>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</si>
  <si>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</si>
  <si>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</si>
  <si>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</si>
  <si>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</si>
  <si>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</si>
  <si>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</si>
  <si>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</si>
  <si>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</si>
  <si>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</si>
  <si>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</si>
  <si>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</si>
  <si>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</si>
  <si>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</si>
  <si>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</si>
  <si>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</si>
  <si>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</si>
  <si>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</si>
  <si>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</si>
  <si>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</si>
  <si>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</si>
  <si>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</si>
  <si>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</si>
  <si>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</si>
  <si>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</si>
  <si>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</si>
  <si>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</si>
  <si>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</si>
  <si>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</si>
  <si>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</si>
  <si>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</si>
  <si>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</si>
  <si>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</si>
  <si>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</si>
  <si>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</si>
  <si>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</si>
  <si>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</si>
  <si>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</si>
  <si>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</si>
  <si>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</si>
  <si>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</si>
  <si>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</si>
  <si>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</si>
  <si>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</si>
  <si>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</si>
  <si>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</si>
  <si>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</si>
  <si>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</si>
  <si>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</si>
  <si>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</si>
  <si>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</si>
  <si>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</si>
  <si>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</si>
  <si>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</si>
  <si>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</si>
  <si>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</si>
  <si>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</si>
  <si>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</si>
  <si>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</si>
  <si>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</si>
  <si>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</si>
  <si>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</si>
  <si>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</si>
  <si>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</si>
  <si>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</si>
  <si>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</si>
  <si>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</si>
  <si>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</si>
  <si>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</si>
  <si>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</si>
  <si>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</si>
  <si>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</si>
  <si>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</si>
  <si>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</si>
  <si>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</si>
  <si>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</si>
  <si>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</si>
  <si>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</si>
  <si>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</si>
  <si>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</si>
  <si>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</si>
  <si>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</si>
  <si>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</si>
  <si>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</si>
  <si>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</si>
  <si>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</si>
  <si>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</si>
  <si>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</si>
  <si>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</si>
  <si>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</si>
  <si>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</si>
  <si>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</si>
  <si>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</si>
  <si>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</si>
  <si>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</si>
  <si>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</si>
  <si>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</si>
  <si>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</si>
  <si>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</si>
  <si>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</si>
  <si>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</si>
  <si>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</si>
  <si>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</si>
  <si>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</si>
  <si>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</si>
  <si>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</si>
  <si>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</si>
  <si>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</si>
  <si>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</si>
  <si>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</si>
  <si>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</si>
  <si>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</si>
  <si>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</si>
  <si>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</si>
  <si>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</si>
  <si>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</si>
  <si>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</si>
  <si>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</si>
  <si>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</si>
  <si>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</si>
  <si>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</si>
  <si>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</si>
  <si>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</si>
  <si>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</si>
  <si>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</si>
  <si>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</si>
  <si>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</si>
  <si>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</si>
  <si>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</si>
  <si>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</si>
  <si>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</si>
  <si>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</si>
  <si>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</si>
  <si>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</si>
  <si>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</si>
  <si>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</si>
  <si>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</si>
  <si>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</si>
  <si>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</si>
  <si>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</si>
  <si>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</si>
  <si>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</si>
  <si>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</si>
  <si>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</si>
  <si>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</si>
  <si>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</si>
  <si>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</si>
  <si>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</si>
  <si>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</si>
  <si>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</si>
  <si>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</si>
  <si>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</si>
  <si>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</si>
  <si>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</si>
  <si>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</si>
  <si>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</si>
  <si>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</si>
  <si>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</si>
  <si>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</si>
  <si>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</si>
  <si>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</si>
  <si>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</si>
  <si>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</si>
  <si>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</si>
  <si>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</si>
  <si>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</si>
  <si>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</si>
  <si>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</si>
  <si>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</si>
  <si>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</si>
  <si>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</si>
  <si>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</si>
  <si>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</si>
  <si>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</si>
  <si>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</si>
  <si>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</si>
  <si>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</si>
  <si>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</si>
  <si>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</si>
  <si>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</si>
  <si>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</si>
  <si>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</si>
  <si>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</si>
  <si>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</si>
  <si>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</si>
  <si>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</si>
  <si>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</si>
  <si>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</si>
  <si>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</si>
  <si>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</si>
  <si>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</si>
  <si>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</si>
  <si>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</si>
  <si>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</si>
  <si>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</si>
  <si>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</si>
  <si>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</si>
  <si>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</si>
  <si>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</si>
  <si>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</si>
  <si>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</si>
  <si>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</si>
  <si>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</si>
  <si>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</si>
  <si>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</si>
  <si>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</si>
  <si>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</si>
  <si>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</si>
  <si>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</si>
  <si>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</si>
  <si>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</si>
  <si>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</si>
  <si>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</si>
  <si>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</si>
  <si>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</si>
  <si>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</si>
  <si>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</si>
  <si>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</si>
  <si>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</si>
  <si>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</si>
  <si>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</si>
  <si>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</si>
  <si>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</si>
  <si>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</si>
  <si>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</si>
  <si>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</si>
  <si>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</si>
  <si>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</si>
  <si>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</si>
  <si>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</si>
  <si>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</si>
  <si>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</si>
  <si>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</si>
  <si>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</si>
  <si>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</si>
  <si>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</si>
  <si>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</si>
  <si>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</si>
  <si>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</si>
  <si>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</si>
  <si>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</si>
  <si>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</si>
  <si>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</si>
  <si>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</si>
  <si>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</si>
  <si>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</si>
  <si>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</si>
  <si>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</si>
  <si>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</si>
  <si>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</si>
  <si>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</si>
  <si>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</si>
  <si>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</si>
  <si>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</si>
  <si>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</si>
  <si>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</si>
  <si>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</si>
  <si>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</si>
  <si>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</si>
  <si>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</si>
  <si>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</si>
  <si>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</si>
  <si>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</si>
  <si>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</si>
  <si>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</si>
  <si>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</si>
  <si>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</si>
  <si>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</si>
  <si>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</si>
  <si>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</si>
  <si>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</si>
  <si>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</si>
  <si>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</si>
  <si>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</si>
  <si>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</si>
  <si>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</si>
  <si>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</si>
  <si>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</si>
  <si>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</si>
  <si>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</si>
  <si>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</si>
  <si>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</si>
  <si>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</si>
  <si>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</si>
  <si>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</si>
  <si>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</si>
  <si>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</si>
  <si>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</si>
  <si>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</si>
  <si>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</si>
  <si>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</si>
  <si>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</si>
  <si>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</si>
  <si>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</si>
  <si>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</si>
  <si>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</si>
  <si>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</si>
  <si>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</si>
  <si>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</si>
  <si>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</si>
  <si>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</si>
  <si>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</si>
  <si>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</si>
  <si>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</si>
  <si>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</si>
  <si>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</si>
  <si>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</si>
  <si>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</si>
  <si>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</si>
  <si>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</si>
  <si>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</si>
  <si>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</si>
  <si>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</si>
  <si>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</si>
  <si>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</si>
  <si>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</si>
  <si>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</si>
  <si>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</si>
  <si>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</si>
  <si>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</si>
  <si>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</si>
  <si>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</si>
  <si>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</si>
  <si>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</si>
  <si>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</si>
  <si>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</si>
  <si>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</si>
  <si>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</si>
  <si>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</si>
  <si>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</si>
  <si>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</si>
  <si>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</si>
  <si>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</si>
  <si>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</si>
  <si>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</si>
  <si>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</si>
  <si>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</si>
  <si>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</si>
  <si>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</si>
  <si>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</si>
  <si>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</si>
  <si>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</si>
  <si>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</si>
  <si>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</si>
  <si>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</si>
  <si>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</si>
  <si>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</si>
  <si>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</si>
  <si>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</si>
  <si>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</si>
  <si>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</si>
  <si>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</si>
  <si>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</si>
  <si>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</si>
  <si>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</si>
  <si>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</si>
  <si>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</si>
  <si>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</si>
  <si>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</si>
  <si>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</si>
  <si>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</si>
  <si>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</si>
  <si>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</si>
  <si>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</si>
  <si>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</si>
  <si>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</si>
  <si>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</si>
  <si>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</si>
  <si>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</si>
  <si>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</si>
  <si>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</si>
  <si>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</si>
  <si>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</si>
  <si>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</si>
  <si>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</si>
  <si>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</si>
  <si>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</si>
  <si>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</si>
  <si>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</si>
  <si>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</si>
  <si>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</si>
  <si>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</si>
  <si>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</si>
  <si>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</si>
  <si>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</si>
  <si>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</si>
  <si>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</si>
  <si>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</si>
  <si>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</si>
  <si>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</si>
  <si>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</si>
  <si>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</si>
  <si>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</si>
  <si>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</si>
  <si>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</si>
  <si>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</si>
  <si>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</si>
  <si>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</si>
  <si>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</si>
  <si>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</si>
  <si>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</si>
  <si>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</si>
  <si>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</si>
  <si>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</si>
  <si>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</si>
  <si>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</si>
  <si>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</si>
  <si>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</si>
  <si>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</si>
  <si>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</si>
  <si>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</si>
  <si>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</si>
  <si>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</si>
  <si>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</si>
  <si>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</si>
  <si>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</si>
  <si>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</si>
  <si>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</si>
  <si>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</si>
  <si>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</si>
  <si>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</si>
  <si>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</si>
  <si>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</si>
  <si>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</si>
  <si>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</si>
  <si>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</si>
  <si>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</si>
  <si>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</si>
  <si>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</si>
  <si>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</si>
  <si>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</si>
  <si>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</si>
  <si>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</si>
  <si>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</si>
  <si>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</si>
  <si>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</si>
  <si>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</si>
  <si>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</si>
  <si>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</si>
  <si>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</si>
  <si>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</si>
  <si>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</si>
  <si>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</si>
  <si>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</si>
  <si>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</si>
  <si>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</si>
  <si>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</si>
  <si>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</si>
  <si>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</si>
  <si>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</si>
  <si>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</si>
  <si>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</si>
  <si>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</si>
  <si>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</si>
  <si>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</si>
  <si>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</si>
  <si>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</si>
  <si>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</si>
  <si>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</si>
  <si>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</si>
  <si>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</si>
  <si>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</si>
  <si>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</si>
  <si>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</si>
  <si>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</si>
  <si>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</si>
  <si>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</si>
  <si>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</si>
  <si>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</si>
  <si>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</si>
  <si>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</si>
  <si>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</si>
  <si>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</si>
  <si>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</si>
  <si>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</si>
  <si>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</si>
  <si>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</si>
  <si>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</si>
  <si>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</si>
  <si>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</si>
  <si>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</si>
  <si>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</si>
  <si>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</si>
  <si>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</si>
  <si>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</si>
  <si>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</si>
  <si>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</si>
  <si>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</si>
  <si>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</si>
  <si>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</si>
  <si>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</si>
  <si>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</si>
  <si>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</si>
  <si>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</si>
  <si>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</si>
  <si>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</si>
  <si>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</si>
  <si>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</si>
  <si>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</si>
  <si>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</si>
  <si>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</si>
  <si>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</si>
  <si>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</si>
  <si>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</si>
  <si>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</si>
  <si>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</si>
  <si>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</si>
  <si>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</si>
  <si>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</si>
  <si>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</si>
  <si>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</si>
  <si>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</si>
  <si>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</si>
  <si>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</si>
  <si>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</si>
  <si>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</si>
  <si>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</si>
  <si>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</si>
  <si>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</si>
  <si>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</si>
  <si>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</si>
  <si>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</si>
  <si>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</si>
  <si>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</si>
  <si>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</si>
  <si>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</si>
  <si>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</si>
  <si>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</si>
  <si>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</si>
  <si>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</si>
  <si>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</si>
  <si>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</si>
  <si>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</si>
  <si>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</si>
  <si>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</si>
  <si>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</si>
  <si>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</si>
  <si>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</si>
  <si>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</si>
  <si>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</si>
  <si>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</si>
  <si>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</si>
  <si>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</si>
  <si>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</si>
  <si>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</si>
  <si>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</si>
  <si>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</si>
  <si>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</si>
  <si>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</si>
  <si>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</si>
  <si>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</si>
  <si>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</si>
  <si>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</si>
  <si>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</si>
  <si>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</si>
  <si>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</si>
  <si>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</si>
  <si>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</si>
  <si>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</si>
  <si>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</si>
  <si>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</si>
  <si>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</si>
  <si>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</si>
  <si>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</si>
  <si>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</si>
  <si>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</si>
  <si>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</si>
  <si>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</si>
  <si>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</si>
  <si>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</si>
  <si>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</si>
  <si>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</si>
  <si>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</si>
  <si>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</si>
  <si>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</si>
  <si>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</si>
  <si>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</si>
  <si>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</si>
  <si>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</si>
  <si>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</si>
  <si>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</si>
  <si>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</si>
  <si>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</si>
  <si>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</si>
  <si>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</si>
  <si>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</si>
  <si>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</si>
  <si>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</si>
  <si>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</si>
  <si>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</si>
  <si>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</si>
  <si>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</si>
  <si>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</si>
  <si>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</si>
  <si>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</si>
  <si>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</si>
  <si>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</si>
  <si>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</si>
  <si>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</si>
  <si>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</si>
  <si>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</si>
  <si>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</si>
  <si>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</si>
  <si>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</si>
  <si>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</si>
  <si>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</si>
  <si>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</si>
  <si>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</si>
  <si>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</si>
  <si>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</si>
  <si>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</si>
  <si>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</si>
  <si>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</si>
  <si>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</si>
  <si>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</si>
  <si>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</si>
  <si>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</si>
  <si>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</si>
  <si>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</si>
  <si>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</si>
  <si>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</si>
  <si>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</si>
  <si>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</si>
  <si>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</si>
  <si>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</si>
  <si>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</si>
  <si>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</si>
  <si>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</si>
  <si>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</si>
  <si>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</si>
  <si>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</si>
  <si>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</si>
  <si>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</si>
  <si>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</si>
  <si>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</si>
  <si>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</si>
  <si>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</si>
  <si>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</si>
  <si>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</si>
  <si>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</si>
  <si>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</si>
  <si>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</si>
  <si>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</si>
  <si>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</si>
  <si>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</si>
  <si>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</si>
  <si>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</si>
  <si>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</si>
  <si>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</si>
  <si>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</si>
  <si>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</si>
  <si>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</si>
  <si>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</si>
  <si>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</si>
  <si>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</si>
  <si>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</si>
  <si>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</si>
  <si>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</si>
  <si>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</si>
  <si>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</si>
  <si>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</si>
  <si>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</si>
  <si>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</si>
  <si>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</si>
  <si>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</si>
  <si>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</si>
  <si>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</si>
  <si>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</si>
  <si>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</si>
  <si>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</si>
  <si>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</si>
  <si>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</si>
  <si>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</si>
  <si>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</si>
  <si>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</si>
  <si>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</si>
  <si>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</si>
  <si>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</si>
  <si>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</si>
  <si>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</si>
  <si>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</si>
  <si>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</si>
  <si>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</si>
  <si>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</si>
  <si>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</si>
  <si>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</si>
  <si>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</si>
  <si>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</si>
  <si>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</si>
  <si>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</si>
  <si>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</si>
  <si>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</si>
  <si>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</si>
  <si>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</si>
  <si>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</si>
  <si>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</si>
  <si>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</si>
  <si>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</si>
  <si>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</si>
  <si>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</si>
  <si>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</si>
  <si>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</si>
  <si>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</si>
  <si>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</si>
  <si>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</si>
  <si>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</si>
  <si>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</si>
  <si>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</si>
  <si>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</si>
  <si>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</si>
  <si>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</si>
  <si>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</si>
  <si>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</si>
  <si>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</si>
  <si>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</si>
  <si>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</si>
  <si>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</si>
  <si>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</si>
  <si>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</si>
  <si>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</si>
  <si>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</si>
  <si>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</si>
  <si>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</si>
  <si>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</si>
  <si>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</si>
  <si>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</si>
  <si>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</si>
  <si>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</si>
  <si>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</si>
  <si>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</si>
  <si>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</si>
  <si>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</si>
  <si>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</si>
  <si>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</si>
  <si>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</si>
  <si>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</si>
  <si>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</si>
  <si>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</si>
  <si>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</si>
  <si>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</si>
  <si>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</si>
  <si>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</si>
  <si>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</si>
  <si>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</si>
  <si>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</si>
  <si>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</si>
  <si>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</si>
  <si>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</si>
  <si>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</si>
  <si>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</si>
  <si>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</si>
  <si>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</si>
  <si>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</si>
  <si>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</si>
  <si>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</si>
  <si>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</si>
  <si>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</si>
  <si>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</si>
  <si>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</si>
  <si>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</si>
  <si>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</si>
  <si>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</si>
  <si>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</si>
  <si>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</si>
  <si>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</si>
  <si>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</si>
  <si>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</si>
  <si>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</si>
  <si>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</si>
  <si>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</si>
  <si>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</si>
  <si>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</si>
  <si>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</si>
  <si>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</si>
  <si>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</si>
  <si>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</si>
  <si>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</si>
  <si>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</si>
  <si>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</si>
  <si>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</si>
  <si>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</si>
  <si>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</si>
  <si>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</si>
  <si>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</si>
  <si>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</si>
  <si>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</si>
  <si>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</si>
  <si>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</si>
  <si>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</si>
  <si>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</si>
  <si>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</si>
  <si>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</si>
  <si>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</si>
  <si>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</si>
  <si>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</si>
  <si>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</si>
  <si>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</si>
  <si>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</si>
  <si>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</si>
  <si>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</si>
  <si>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</si>
  <si>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</si>
  <si>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</si>
  <si>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</si>
  <si>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</si>
  <si>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</si>
  <si>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</si>
  <si>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</si>
  <si>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</si>
  <si>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</si>
  <si>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</si>
  <si>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</si>
  <si>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</si>
  <si>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</si>
  <si>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</si>
  <si>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</si>
  <si>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</si>
  <si>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</si>
  <si>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</si>
  <si>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</si>
  <si>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</si>
  <si>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</si>
  <si>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</si>
  <si>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</si>
  <si>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</si>
  <si>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</si>
  <si>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</si>
  <si>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</si>
  <si>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</si>
  <si>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</si>
  <si>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</si>
  <si>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</si>
  <si>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</si>
  <si>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</si>
  <si>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</si>
  <si>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</si>
  <si>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</si>
  <si>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</si>
  <si>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</si>
  <si>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</si>
  <si>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</si>
  <si>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</si>
  <si>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</si>
  <si>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</si>
  <si>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</si>
  <si>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</si>
  <si>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</si>
  <si>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</si>
  <si>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</si>
  <si>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</si>
  <si>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</si>
  <si>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</si>
  <si>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</si>
  <si>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</si>
  <si>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</si>
  <si>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</si>
  <si>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</si>
  <si>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</si>
  <si>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</si>
  <si>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</si>
  <si>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</si>
  <si>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</si>
  <si>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</si>
  <si>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</si>
  <si>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</si>
  <si>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</si>
  <si>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</si>
  <si>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</si>
  <si>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</si>
  <si>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</si>
  <si>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</si>
  <si>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</si>
  <si>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</si>
  <si>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</si>
  <si>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</si>
  <si>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</si>
  <si>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</si>
  <si>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</si>
  <si>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</si>
  <si>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</si>
  <si>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</si>
  <si>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</si>
  <si>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</si>
  <si>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</si>
  <si>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</si>
  <si>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</si>
  <si>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</si>
  <si>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</si>
  <si>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</si>
  <si>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</si>
  <si>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</si>
  <si>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</si>
  <si>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</si>
  <si>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</si>
  <si>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</si>
  <si>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</si>
  <si>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</si>
  <si>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</si>
  <si>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</si>
  <si>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</si>
  <si>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</si>
  <si>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</si>
  <si>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</si>
  <si>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</si>
  <si>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</si>
  <si>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</si>
  <si>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</si>
  <si>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</si>
  <si>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</si>
  <si>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</si>
  <si>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</si>
  <si>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</si>
  <si>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</si>
  <si>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</si>
  <si>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</si>
  <si>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</si>
  <si>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</si>
  <si>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</si>
  <si>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</si>
  <si>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</si>
  <si>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</si>
  <si>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</si>
  <si>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</si>
  <si>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</si>
  <si>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</si>
  <si>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</si>
  <si>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</si>
  <si>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</si>
  <si>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</si>
  <si>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</si>
  <si>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</si>
  <si>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</si>
  <si>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</si>
  <si>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</si>
  <si>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</si>
  <si>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</si>
  <si>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</si>
  <si>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</si>
  <si>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</si>
  <si>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</si>
  <si>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</si>
  <si>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</si>
  <si>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</si>
  <si>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</si>
  <si>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</si>
  <si>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</si>
  <si>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</si>
  <si>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</si>
  <si>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</si>
  <si>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</si>
  <si>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</si>
  <si>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</si>
  <si>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</si>
  <si>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</si>
  <si>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</si>
  <si>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</si>
  <si>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</si>
  <si>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</si>
  <si>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</si>
  <si>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</si>
  <si>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</si>
  <si>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</si>
  <si>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</si>
  <si>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</si>
  <si>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</si>
  <si>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</si>
  <si>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</si>
  <si>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</si>
  <si>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</si>
  <si>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</si>
  <si>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</si>
  <si>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</si>
  <si>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</si>
  <si>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</si>
  <si>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</si>
  <si>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</si>
  <si>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</si>
  <si>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</si>
  <si>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</si>
  <si>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</si>
  <si>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</si>
  <si>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</si>
  <si>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</si>
  <si>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</si>
  <si>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</si>
  <si>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</si>
  <si>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</si>
  <si>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</si>
  <si>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</si>
  <si>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</si>
  <si>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</si>
  <si>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</si>
  <si>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</si>
  <si>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</si>
  <si>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</si>
  <si>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</si>
  <si>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</si>
  <si>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</si>
  <si>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</si>
  <si>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</si>
  <si>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</si>
  <si>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</si>
  <si>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</si>
  <si>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</si>
  <si>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</si>
  <si>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</si>
  <si>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</si>
  <si>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</si>
  <si>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</si>
  <si>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</si>
  <si>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</si>
  <si>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</si>
  <si>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</si>
  <si>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</si>
  <si>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</si>
  <si>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</si>
  <si>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</si>
  <si>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</si>
  <si>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</si>
  <si>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</si>
  <si>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</si>
  <si>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</si>
  <si>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</si>
  <si>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</si>
  <si>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</si>
  <si>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</si>
  <si>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</si>
  <si>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</si>
  <si>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</si>
  <si>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</si>
  <si>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</si>
  <si>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</si>
  <si>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</si>
  <si>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</si>
  <si>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</si>
  <si>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</si>
  <si>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</si>
  <si>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</si>
  <si>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</si>
  <si>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</si>
  <si>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</si>
  <si>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</si>
  <si>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</si>
  <si>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</si>
  <si>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</si>
  <si>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</si>
  <si>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</si>
  <si>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</si>
  <si>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</si>
  <si>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</si>
  <si>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</si>
  <si>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</si>
  <si>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</si>
  <si>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</si>
  <si>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</si>
  <si>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</si>
  <si>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</si>
  <si>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</si>
  <si>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</si>
  <si>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</si>
  <si>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</si>
  <si>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</si>
  <si>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</si>
  <si>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</si>
  <si>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</si>
  <si>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</si>
  <si>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</si>
  <si>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</si>
  <si>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</si>
  <si>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</si>
  <si>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</si>
  <si>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</si>
  <si>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</si>
  <si>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</si>
  <si>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</si>
  <si>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</si>
  <si>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</si>
  <si>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</si>
  <si>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</si>
  <si>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</si>
  <si>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</si>
  <si>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</si>
  <si>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</si>
  <si>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</si>
  <si>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</si>
  <si>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</si>
  <si>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</si>
  <si>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</si>
  <si>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</si>
  <si>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</si>
  <si>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</si>
  <si>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</si>
  <si>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</si>
  <si>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</si>
  <si>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</si>
  <si>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</si>
  <si>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</si>
  <si>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</si>
  <si>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</si>
  <si>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</si>
  <si>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</si>
  <si>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</si>
  <si>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</si>
  <si>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</si>
  <si>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</si>
  <si>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</si>
  <si>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</si>
  <si>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</si>
  <si>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</si>
  <si>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</si>
  <si>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</si>
  <si>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</si>
  <si>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</si>
  <si>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</si>
  <si>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</si>
  <si>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</si>
  <si>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</si>
  <si>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</si>
  <si>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</si>
  <si>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</si>
  <si>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</si>
  <si>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</si>
  <si>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</si>
  <si>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</si>
  <si>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</si>
  <si>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</si>
  <si>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</si>
  <si>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</si>
  <si>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</si>
  <si>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</si>
  <si>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</si>
  <si>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</si>
  <si>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</si>
  <si>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</si>
  <si>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</si>
  <si>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</si>
  <si>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</si>
  <si>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</si>
  <si>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</si>
  <si>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</si>
  <si>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</si>
  <si>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</si>
  <si>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</si>
  <si>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</si>
  <si>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</si>
  <si>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</si>
  <si>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</si>
  <si>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</si>
  <si>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</si>
  <si>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</si>
  <si>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</si>
  <si>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</si>
  <si>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</si>
  <si>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</si>
  <si>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</si>
  <si>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</si>
  <si>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</si>
  <si>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</si>
  <si>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</si>
  <si>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</si>
  <si>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</si>
  <si>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</si>
  <si>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</si>
  <si>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</si>
  <si>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</si>
  <si>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</si>
  <si>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</si>
  <si>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</si>
  <si>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</si>
  <si>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</si>
  <si>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</si>
  <si>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</si>
  <si>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</si>
  <si>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</si>
  <si>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</si>
  <si>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</si>
  <si>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</si>
  <si>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</si>
  <si>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</si>
  <si>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</si>
  <si>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</si>
  <si>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</si>
  <si>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</si>
  <si>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</si>
  <si>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</si>
  <si>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</si>
  <si>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</si>
  <si>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</si>
  <si>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</si>
  <si>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</si>
  <si>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</si>
  <si>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</si>
  <si>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</si>
  <si>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</si>
  <si>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</si>
  <si>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</si>
  <si>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</si>
  <si>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</si>
  <si>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</si>
  <si>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</si>
  <si>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</si>
  <si>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</si>
  <si>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</si>
  <si>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</si>
  <si>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</si>
  <si>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</si>
  <si>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</si>
  <si>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</si>
  <si>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</si>
  <si>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</si>
  <si>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</si>
  <si>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</si>
  <si>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</si>
  <si>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</si>
  <si>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</si>
  <si>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</si>
  <si>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</si>
  <si>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</si>
  <si>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</si>
  <si>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</si>
  <si>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</si>
  <si>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</si>
  <si>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</si>
  <si>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</si>
  <si>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</si>
  <si>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</si>
  <si>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</si>
  <si>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</si>
  <si>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</si>
  <si>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</si>
  <si>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</si>
  <si>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</si>
  <si>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</si>
  <si>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</si>
  <si>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</si>
  <si>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</si>
  <si>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</si>
  <si>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</si>
  <si>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</si>
  <si>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</si>
  <si>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</si>
  <si>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</si>
  <si>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</si>
  <si>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</si>
  <si>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</si>
  <si>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</si>
  <si>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</si>
  <si>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</si>
  <si>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</si>
  <si>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</si>
  <si>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</si>
  <si>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</si>
  <si>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</si>
  <si>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</si>
  <si>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</si>
  <si>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</si>
  <si>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</si>
  <si>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</si>
  <si>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</si>
  <si>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</si>
  <si>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</si>
  <si>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</si>
  <si>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</si>
  <si>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</si>
  <si>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</si>
  <si>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</si>
  <si>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</si>
  <si>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</si>
  <si>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</si>
  <si>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</si>
  <si>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</si>
  <si>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</si>
  <si>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</si>
  <si>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</si>
  <si>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</si>
  <si>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</si>
  <si>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</si>
  <si>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</si>
  <si>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</si>
  <si>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</si>
  <si>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</si>
  <si>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</si>
  <si>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</si>
  <si>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</si>
  <si>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</si>
  <si>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</si>
  <si>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</si>
  <si>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</si>
  <si>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</si>
  <si>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</si>
  <si>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</si>
  <si>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</si>
  <si>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</si>
  <si>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</si>
  <si>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</si>
  <si>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</si>
  <si>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</si>
  <si>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</si>
  <si>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</si>
  <si>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</si>
  <si>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</si>
  <si>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</si>
  <si>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</si>
  <si>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</si>
  <si>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</si>
  <si>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</si>
  <si>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</si>
  <si>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</si>
  <si>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</si>
  <si>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</si>
  <si>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</si>
  <si>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</si>
  <si>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</si>
  <si>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</si>
  <si>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</si>
  <si>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</si>
  <si>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</si>
  <si>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</si>
  <si>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</si>
  <si>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</si>
  <si>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</si>
  <si>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</si>
  <si>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</si>
  <si>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</si>
  <si>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</si>
  <si>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</si>
  <si>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</si>
  <si>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</si>
  <si>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</si>
  <si>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</si>
  <si>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</si>
  <si>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</si>
  <si>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</si>
  <si>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</si>
  <si>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</si>
  <si>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</si>
  <si>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</si>
  <si>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</si>
  <si>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</si>
  <si>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</si>
  <si>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</si>
  <si>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</si>
  <si>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</si>
  <si>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</si>
  <si>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</si>
  <si>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</si>
  <si>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</si>
  <si>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</si>
  <si>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</si>
  <si>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</si>
  <si>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</si>
  <si>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</si>
  <si>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</si>
  <si>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</si>
  <si>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</si>
  <si>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</si>
  <si>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</si>
  <si>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</si>
  <si>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</si>
  <si>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</si>
  <si>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</si>
  <si>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</si>
  <si>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</si>
  <si>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</si>
  <si>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</si>
  <si>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</si>
  <si>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</si>
  <si>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</si>
  <si>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</si>
  <si>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</si>
  <si>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</si>
  <si>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</si>
  <si>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</si>
  <si>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</si>
  <si>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</si>
  <si>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</si>
  <si>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</si>
  <si>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</si>
  <si>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</si>
  <si>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</si>
  <si>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</si>
  <si>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</si>
  <si>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</si>
  <si>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</si>
  <si>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</si>
  <si>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</si>
  <si>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</si>
  <si>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</si>
  <si>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</si>
  <si>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</si>
  <si>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</si>
  <si>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</si>
  <si>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</si>
  <si>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</si>
  <si>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</si>
  <si>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</si>
  <si>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</si>
  <si>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</si>
  <si>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</si>
  <si>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</si>
  <si>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</si>
  <si>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</si>
  <si>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</si>
  <si>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</si>
  <si>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</si>
  <si>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</si>
  <si>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</si>
  <si>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</si>
  <si>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</si>
  <si>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</si>
  <si>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</si>
  <si>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</si>
  <si>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</si>
  <si>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</si>
  <si>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</si>
  <si>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</si>
  <si>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</si>
  <si>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</si>
  <si>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</si>
  <si>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</si>
  <si>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</si>
  <si>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</si>
  <si>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</si>
  <si>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</si>
  <si>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</si>
  <si>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</si>
  <si>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</si>
  <si>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</si>
  <si>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</si>
  <si>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</si>
  <si>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</si>
  <si>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</si>
  <si>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</si>
  <si>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</si>
  <si>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</si>
  <si>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</si>
  <si>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</si>
  <si>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</si>
  <si>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</si>
  <si>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</si>
  <si>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</si>
  <si>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</si>
  <si>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</si>
  <si>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</si>
  <si>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</si>
  <si>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</si>
  <si>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</si>
  <si>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</si>
  <si>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</si>
  <si>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</si>
  <si>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</si>
  <si>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</si>
  <si>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</si>
  <si>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</si>
  <si>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</si>
  <si>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</si>
  <si>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</si>
  <si>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</si>
  <si>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</si>
  <si>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</si>
  <si>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</si>
  <si>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</si>
  <si>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</si>
  <si>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</si>
  <si>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</si>
  <si>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</si>
  <si>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</si>
  <si>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</si>
  <si>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</si>
  <si>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</si>
  <si>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</si>
  <si>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</si>
  <si>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</si>
  <si>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</si>
  <si>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</si>
  <si>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</si>
  <si>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</si>
  <si>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</si>
  <si>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</si>
  <si>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</si>
  <si>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</si>
  <si>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</si>
  <si>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</si>
  <si>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</si>
  <si>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</si>
  <si>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</si>
  <si>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</si>
  <si>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</si>
  <si>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</si>
  <si>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</si>
  <si>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</si>
  <si>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</si>
  <si>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</si>
  <si>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</si>
  <si>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</si>
  <si>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</si>
  <si>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</si>
  <si>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</si>
  <si>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</si>
  <si>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</si>
  <si>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</si>
  <si>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</si>
  <si>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</si>
  <si>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</si>
  <si>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</si>
  <si>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</si>
  <si>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</si>
  <si>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</si>
  <si>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</si>
  <si>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</si>
  <si>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</si>
  <si>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</si>
  <si>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</si>
  <si>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</si>
  <si>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</si>
  <si>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</si>
  <si>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</si>
  <si>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</si>
  <si>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</si>
  <si>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</si>
  <si>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</si>
  <si>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</si>
  <si>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</si>
  <si>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</si>
  <si>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</si>
  <si>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</si>
  <si>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</si>
  <si>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</si>
  <si>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</si>
  <si>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</si>
  <si>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</si>
  <si>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</si>
  <si>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</si>
  <si>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</si>
  <si>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</si>
  <si>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</si>
  <si>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</si>
  <si>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</si>
  <si>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</si>
  <si>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</si>
  <si>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</si>
  <si>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</si>
  <si>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</si>
  <si>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</si>
  <si>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</si>
  <si>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</si>
  <si>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</si>
  <si>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</si>
  <si>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</si>
  <si>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</si>
  <si>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</si>
  <si>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</si>
  <si>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</si>
  <si>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</si>
  <si>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</si>
  <si>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</si>
  <si>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</si>
  <si>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</si>
  <si>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</si>
  <si>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</si>
  <si>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</si>
  <si>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</si>
  <si>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</si>
  <si>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</si>
  <si>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</si>
  <si>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</si>
  <si>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</si>
  <si>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</si>
  <si>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</si>
  <si>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</si>
  <si>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</si>
  <si>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</si>
  <si>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</si>
  <si>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</si>
  <si>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</si>
  <si>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</si>
  <si>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</si>
  <si>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</si>
  <si>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</si>
  <si>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</si>
  <si>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</si>
  <si>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</si>
  <si>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</si>
  <si>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</si>
  <si>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</si>
  <si>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</si>
  <si>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</si>
  <si>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</si>
  <si>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</si>
  <si>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</si>
  <si>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</si>
  <si>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</si>
  <si>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</si>
  <si>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</si>
  <si>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</si>
  <si>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</si>
  <si>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</si>
  <si>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</si>
  <si>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</si>
  <si>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</si>
  <si>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</si>
  <si>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</si>
  <si>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</si>
  <si>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</si>
  <si>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</si>
  <si>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</si>
  <si>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</si>
  <si>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</si>
  <si>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</si>
  <si>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</si>
  <si>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</si>
  <si>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</si>
  <si>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</si>
  <si>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</si>
  <si>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</si>
  <si>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</si>
  <si>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</si>
  <si>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</si>
  <si>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</si>
  <si>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</si>
  <si>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</si>
  <si>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</si>
  <si>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</si>
  <si>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</si>
  <si>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</si>
  <si>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</si>
  <si>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</si>
  <si>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</si>
  <si>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</si>
  <si>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</si>
  <si>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</si>
  <si>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</si>
  <si>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</si>
  <si>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</si>
  <si>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</si>
  <si>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</si>
  <si>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</si>
  <si>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</si>
  <si>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</si>
  <si>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</si>
  <si>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</si>
  <si>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</si>
  <si>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</si>
  <si>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</si>
  <si>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</si>
  <si>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</si>
  <si>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</si>
  <si>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</si>
  <si>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</si>
  <si>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</si>
  <si>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</si>
  <si>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</si>
  <si>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</si>
  <si>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</si>
  <si>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</si>
  <si>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</si>
  <si>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</si>
  <si>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</si>
  <si>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</si>
  <si>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</si>
  <si>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</si>
  <si>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</si>
  <si>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</si>
  <si>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</si>
  <si>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</si>
  <si>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</si>
  <si>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</si>
  <si>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</si>
  <si>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</si>
  <si>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</si>
  <si>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</si>
  <si>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</si>
  <si>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</si>
  <si>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</si>
  <si>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</si>
  <si>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</si>
  <si>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</si>
  <si>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</si>
  <si>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</si>
  <si>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</si>
  <si>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</si>
  <si>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</si>
  <si>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</si>
  <si>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</si>
  <si>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</si>
  <si>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</si>
  <si>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</si>
  <si>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</si>
  <si>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</si>
  <si>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</si>
  <si>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</si>
  <si>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</si>
  <si>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</si>
  <si>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</si>
  <si>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</si>
  <si>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</si>
  <si>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</si>
  <si>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</si>
  <si>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</si>
  <si>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</si>
  <si>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</si>
  <si>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</si>
  <si>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</si>
  <si>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</si>
  <si>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</si>
  <si>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</si>
  <si>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</si>
  <si>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</si>
  <si>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</si>
  <si>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</si>
  <si>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</si>
  <si>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</si>
  <si>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</si>
  <si>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</si>
  <si>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</si>
  <si>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</si>
  <si>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</si>
  <si>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</si>
  <si>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</si>
  <si>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</si>
  <si>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</si>
  <si>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</si>
  <si>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</si>
  <si>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</si>
  <si>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</si>
  <si>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</si>
  <si>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</si>
  <si>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</si>
  <si>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</si>
  <si>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</si>
  <si>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</si>
  <si>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</si>
  <si>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</si>
  <si>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</si>
  <si>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</si>
  <si>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</si>
  <si>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</si>
  <si>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</si>
  <si>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</si>
  <si>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</si>
  <si>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</si>
  <si>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</si>
  <si>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</si>
  <si>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</si>
  <si>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</si>
  <si>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</si>
  <si>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</si>
  <si>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</si>
  <si>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</si>
  <si>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</si>
  <si>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</si>
  <si>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</si>
  <si>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</si>
  <si>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</si>
  <si>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</si>
  <si>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</si>
  <si>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</si>
  <si>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</si>
  <si>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</si>
  <si>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</si>
  <si>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</si>
  <si>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</si>
  <si>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</si>
  <si>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</si>
  <si>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</si>
  <si>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</si>
  <si>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</si>
  <si>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</si>
  <si>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</si>
  <si>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</si>
  <si>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</si>
  <si>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</si>
  <si>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</si>
  <si>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</si>
  <si>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</si>
  <si>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</si>
  <si>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</si>
  <si>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</si>
  <si>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</si>
  <si>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</si>
  <si>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</si>
  <si>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</si>
  <si>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</si>
  <si>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</si>
  <si>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</si>
  <si>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</si>
  <si>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</si>
  <si>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</si>
  <si>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</si>
  <si>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</si>
  <si>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</si>
  <si>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</si>
  <si>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</si>
  <si>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</si>
  <si>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</si>
  <si>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</si>
  <si>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</si>
  <si>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</si>
  <si>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</si>
  <si>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</si>
  <si>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</si>
  <si>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</si>
  <si>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</si>
  <si>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</si>
  <si>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</si>
  <si>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</si>
  <si>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</si>
  <si>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</si>
  <si>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</si>
  <si>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</si>
  <si>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</si>
  <si>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</si>
  <si>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</si>
  <si>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</si>
  <si>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</si>
  <si>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</si>
  <si>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</si>
  <si>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</si>
  <si>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</si>
  <si>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</si>
  <si>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</si>
  <si>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</si>
  <si>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</si>
  <si>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</si>
  <si>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</si>
  <si>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</si>
  <si>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</si>
  <si>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</si>
  <si>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</si>
  <si>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</si>
  <si>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</si>
  <si>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</si>
  <si>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</si>
  <si>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</si>
  <si>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</si>
  <si>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</si>
  <si>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</si>
  <si>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</si>
  <si>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</si>
  <si>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</si>
  <si>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</si>
  <si>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</si>
  <si>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</si>
  <si>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</si>
  <si>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</si>
  <si>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</si>
  <si>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</si>
  <si>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</si>
  <si>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</si>
  <si>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</si>
  <si>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</si>
  <si>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</si>
  <si>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</si>
  <si>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</si>
  <si>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</si>
  <si>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</si>
  <si>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</si>
  <si>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</si>
  <si>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</si>
  <si>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</si>
  <si>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</si>
  <si>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</si>
  <si>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</si>
  <si>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</si>
  <si>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</si>
  <si>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</si>
  <si>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</si>
  <si>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</si>
  <si>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</si>
  <si>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</si>
  <si>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</si>
  <si>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</si>
  <si>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</si>
  <si>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</si>
  <si>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</si>
  <si>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</si>
  <si>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</si>
  <si>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</si>
  <si>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</si>
  <si>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</si>
  <si>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</si>
  <si>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</si>
  <si>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</si>
  <si>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</si>
  <si>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</si>
  <si>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</si>
  <si>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</si>
  <si>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</si>
  <si>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</si>
  <si>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</si>
  <si>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</si>
  <si>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</si>
  <si>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</si>
  <si>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</si>
  <si>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</si>
  <si>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</si>
  <si>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</si>
  <si>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</si>
  <si>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</si>
  <si>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</si>
  <si>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</si>
  <si>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</si>
  <si>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</si>
  <si>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</si>
  <si>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</si>
  <si>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</si>
  <si>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</si>
  <si>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</si>
  <si>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</si>
  <si>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</si>
  <si>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</si>
  <si>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</si>
  <si>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</si>
  <si>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</si>
  <si>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</si>
  <si>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</si>
  <si>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</si>
  <si>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</si>
  <si>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</si>
  <si>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</si>
  <si>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</si>
  <si>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</si>
  <si>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</si>
  <si>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</si>
  <si>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</si>
  <si>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</si>
  <si>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</si>
  <si>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</si>
  <si>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</si>
  <si>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</si>
  <si>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</si>
  <si>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</si>
  <si>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</si>
  <si>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</si>
  <si>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</si>
  <si>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</si>
  <si>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</si>
  <si>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</si>
  <si>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</si>
  <si>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</si>
  <si>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</si>
  <si>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</si>
  <si>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</si>
  <si>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</si>
  <si>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</si>
  <si>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</si>
  <si>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</si>
  <si>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</si>
  <si>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</si>
  <si>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</si>
  <si>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</si>
  <si>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</si>
  <si>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</si>
  <si>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</si>
  <si>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</si>
  <si>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</si>
  <si>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</si>
  <si>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</si>
  <si>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</si>
  <si>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</si>
  <si>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</si>
  <si>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</si>
  <si>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</si>
  <si>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</si>
  <si>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</si>
  <si>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</si>
  <si>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</si>
  <si>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</si>
  <si>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</si>
  <si>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</si>
  <si>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</si>
  <si>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</si>
  <si>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</si>
  <si>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</si>
  <si>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</si>
  <si>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</si>
  <si>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</si>
  <si>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</si>
  <si>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</si>
  <si>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</si>
  <si>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</si>
  <si>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</si>
  <si>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</si>
  <si>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</si>
  <si>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</si>
  <si>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</si>
  <si>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</si>
  <si>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</si>
  <si>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</si>
  <si>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</si>
  <si>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</si>
  <si>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</si>
  <si>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</si>
  <si>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</si>
  <si>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</si>
  <si>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</si>
  <si>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</si>
  <si>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</si>
  <si>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</si>
  <si>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</si>
  <si>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</si>
  <si>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</si>
  <si>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</si>
  <si>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</si>
  <si>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</si>
  <si>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</si>
  <si>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</si>
  <si>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</si>
  <si>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</si>
  <si>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</si>
  <si>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</si>
  <si>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</si>
  <si>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</si>
  <si>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</si>
  <si>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</si>
  <si>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</si>
  <si>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</si>
  <si>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</si>
  <si>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</si>
  <si>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</si>
  <si>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</si>
  <si>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</si>
  <si>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</si>
  <si>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</si>
  <si>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</si>
  <si>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</si>
  <si>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</si>
  <si>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</si>
  <si>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</si>
  <si>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</si>
  <si>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</si>
  <si>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</si>
  <si>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</si>
  <si>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</si>
  <si>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</si>
  <si>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</si>
  <si>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</si>
  <si>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</si>
  <si>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</si>
  <si>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</si>
  <si>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</si>
  <si>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</si>
  <si>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</si>
  <si>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</si>
  <si>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</si>
  <si>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</si>
  <si>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</si>
  <si>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</si>
  <si>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</si>
  <si>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</si>
  <si>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</si>
  <si>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</si>
  <si>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</si>
  <si>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</si>
  <si>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</si>
  <si>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</si>
  <si>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</si>
  <si>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</si>
  <si>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</si>
  <si>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</si>
  <si>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</si>
  <si>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</si>
  <si>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</si>
  <si>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</si>
  <si>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</si>
  <si>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</si>
  <si>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</si>
  <si>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</si>
  <si>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</si>
  <si>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</si>
  <si>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</si>
  <si>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</si>
  <si>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</si>
  <si>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</si>
  <si>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</si>
  <si>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</si>
  <si>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</si>
  <si>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</si>
  <si>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</si>
  <si>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</si>
  <si>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</si>
  <si>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</si>
  <si>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</si>
  <si>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</si>
  <si>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</si>
  <si>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</si>
  <si>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</si>
  <si>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</si>
  <si>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</si>
  <si>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</si>
  <si>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</si>
  <si>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</si>
  <si>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</si>
  <si>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</si>
  <si>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</si>
  <si>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</si>
  <si>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</si>
  <si>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</si>
  <si>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</si>
  <si>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</si>
  <si>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</si>
  <si>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</si>
  <si>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</si>
  <si>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</si>
  <si>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</si>
  <si>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</si>
  <si>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</si>
  <si>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</si>
  <si>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</si>
  <si>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</si>
  <si>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</si>
  <si>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</si>
  <si>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</si>
  <si>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</si>
  <si>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</si>
  <si>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</si>
  <si>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</si>
  <si>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</si>
  <si>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</si>
  <si>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</si>
  <si>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</si>
  <si>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</si>
  <si>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</si>
  <si>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</si>
  <si>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</si>
  <si>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</si>
  <si>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</si>
  <si>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</si>
  <si>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</si>
  <si>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</si>
  <si>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</si>
  <si>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</si>
  <si>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</si>
  <si>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</si>
  <si>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</si>
  <si>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</si>
  <si>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</si>
  <si>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</si>
  <si>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</si>
  <si>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</si>
  <si>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</si>
  <si>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</si>
  <si>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</si>
  <si>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</si>
  <si>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</si>
  <si>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</si>
  <si>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</si>
  <si>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</si>
  <si>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</si>
  <si>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</si>
  <si>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</si>
  <si>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</si>
  <si>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</si>
  <si>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</si>
  <si>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</si>
  <si>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</si>
  <si>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</si>
  <si>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</si>
  <si>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</si>
  <si>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</si>
  <si>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</si>
  <si>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</si>
  <si>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</si>
  <si>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</si>
  <si>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</si>
  <si>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</si>
  <si>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</si>
  <si>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</si>
  <si>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</si>
  <si>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</si>
  <si>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</si>
  <si>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</si>
  <si>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</si>
  <si>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</si>
  <si>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</si>
  <si>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</si>
  <si>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</si>
  <si>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</si>
  <si>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</si>
  <si>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</si>
  <si>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</si>
  <si>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</si>
  <si>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</si>
  <si>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</si>
  <si>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</si>
  <si>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</si>
  <si>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</si>
  <si>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</si>
  <si>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</si>
  <si>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</si>
  <si>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</si>
  <si>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</si>
  <si>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</si>
  <si>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</si>
  <si>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</si>
  <si>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</si>
  <si>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</si>
  <si>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</si>
  <si>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</si>
  <si>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</si>
  <si>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</si>
  <si>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</si>
  <si>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</si>
  <si>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</si>
  <si>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</si>
  <si>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</si>
  <si>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</si>
  <si>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</si>
  <si>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</si>
  <si>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</si>
  <si>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</si>
  <si>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</si>
  <si>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</si>
  <si>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</si>
  <si>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</si>
  <si>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</si>
  <si>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</si>
  <si>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</si>
  <si>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</si>
  <si>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</si>
  <si>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</si>
  <si>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</si>
  <si>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</si>
  <si>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</si>
  <si>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</si>
  <si>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</si>
  <si>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</si>
  <si>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</si>
  <si>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</si>
  <si>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</si>
  <si>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</si>
  <si>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</si>
  <si>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</si>
  <si>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</si>
  <si>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</si>
  <si>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</si>
  <si>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</si>
  <si>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</si>
  <si>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</si>
  <si>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</si>
  <si>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</si>
  <si>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</si>
  <si>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</si>
  <si>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</si>
  <si>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</si>
  <si>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</si>
  <si>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</si>
  <si>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</si>
  <si>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</si>
  <si>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</si>
  <si>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</si>
  <si>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</si>
  <si>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</si>
  <si>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</si>
  <si>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</si>
  <si>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</si>
  <si>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</si>
  <si>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</si>
  <si>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</si>
  <si>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</si>
  <si>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</si>
  <si>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</si>
  <si>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</si>
  <si>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</si>
  <si>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</si>
  <si>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</si>
  <si>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</si>
  <si>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</si>
  <si>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</si>
  <si>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</si>
  <si>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</si>
  <si>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</si>
  <si>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</si>
  <si>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</si>
  <si>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</si>
  <si>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</si>
  <si>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</si>
  <si>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</si>
  <si>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</si>
  <si>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</si>
  <si>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</si>
  <si>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</si>
  <si>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</si>
  <si>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</si>
  <si>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</si>
  <si>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</si>
  <si>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</si>
  <si>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</si>
  <si>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</si>
  <si>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</si>
  <si>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</si>
  <si>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</si>
  <si>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</si>
  <si>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</si>
  <si>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</si>
  <si>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</si>
  <si>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</si>
  <si>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</si>
  <si>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</si>
  <si>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</si>
  <si>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</si>
  <si>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</si>
  <si>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</si>
  <si>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</si>
  <si>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</si>
  <si>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</si>
  <si>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</si>
  <si>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</si>
  <si>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</si>
  <si>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</si>
  <si>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</si>
  <si>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</si>
  <si>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</si>
  <si>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</si>
  <si>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</si>
  <si>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</si>
  <si>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</si>
  <si>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</si>
  <si>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</si>
  <si>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</si>
  <si>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</si>
  <si>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</si>
  <si>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</si>
  <si>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</si>
  <si>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</si>
  <si>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</si>
  <si>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</si>
  <si>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</si>
  <si>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</si>
  <si>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</si>
  <si>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</si>
  <si>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</si>
  <si>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</si>
  <si>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</si>
  <si>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</si>
  <si>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</si>
  <si>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</si>
  <si>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</si>
  <si>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</si>
  <si>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</si>
  <si>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</si>
  <si>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</si>
  <si>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</si>
  <si>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</si>
  <si>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</si>
  <si>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</si>
  <si>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</si>
  <si>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</si>
  <si>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</si>
  <si>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</si>
  <si>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</si>
  <si>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</si>
  <si>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</si>
  <si>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</si>
  <si>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</si>
  <si>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</si>
  <si>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</si>
  <si>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</si>
  <si>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</si>
  <si>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</si>
  <si>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</si>
  <si>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</si>
  <si>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</si>
  <si>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</si>
  <si>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</si>
  <si>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</si>
  <si>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</si>
  <si>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</si>
  <si>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</si>
  <si>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</si>
  <si>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</si>
  <si>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</si>
  <si>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</si>
  <si>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</si>
  <si>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</si>
  <si>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</si>
  <si>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</si>
  <si>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</si>
  <si>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</si>
  <si>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</si>
  <si>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</si>
  <si>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</si>
  <si>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</si>
  <si>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</si>
  <si>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</si>
  <si>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</si>
  <si>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</si>
  <si>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</si>
  <si>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</si>
  <si>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</si>
  <si>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</si>
  <si>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</si>
  <si>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</si>
  <si>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</si>
  <si>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</si>
  <si>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</si>
  <si>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</si>
  <si>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</si>
  <si>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</si>
  <si>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</si>
  <si>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</si>
  <si>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</si>
  <si>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</si>
  <si>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</si>
  <si>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</si>
  <si>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</si>
  <si>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</si>
  <si>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</si>
  <si>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</si>
  <si>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</si>
  <si>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</si>
  <si>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</si>
  <si>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</si>
  <si>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</si>
  <si>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</si>
  <si>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</si>
  <si>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</si>
  <si>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</si>
  <si>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</si>
  <si>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</si>
  <si>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</si>
  <si>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</si>
  <si>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</si>
  <si>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</si>
  <si>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</si>
  <si>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</si>
  <si>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</si>
  <si>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</si>
  <si>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</si>
  <si>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</si>
  <si>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</si>
  <si>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</si>
  <si>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</si>
  <si>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</si>
  <si>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</si>
  <si>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</si>
  <si>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</si>
  <si>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</si>
  <si>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</si>
  <si>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</si>
  <si>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</si>
  <si>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</si>
  <si>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</si>
  <si>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</si>
  <si>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</si>
  <si>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</si>
  <si>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</si>
  <si>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</si>
  <si>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</si>
  <si>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</si>
  <si>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</si>
  <si>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</si>
  <si>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</si>
  <si>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</si>
  <si>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</si>
  <si>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</si>
  <si>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</si>
  <si>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</si>
  <si>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</si>
  <si>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</si>
  <si>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</si>
  <si>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</si>
  <si>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</si>
  <si>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</si>
  <si>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</si>
  <si>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</si>
  <si>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</si>
  <si>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</si>
  <si>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</si>
  <si>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</si>
  <si>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</si>
  <si>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</si>
  <si>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</si>
  <si>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</si>
  <si>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</si>
  <si>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</si>
  <si>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</si>
  <si>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</si>
  <si>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</si>
  <si>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</si>
  <si>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</si>
  <si>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</si>
  <si>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</si>
  <si>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</si>
  <si>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</si>
  <si>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</si>
  <si>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</si>
  <si>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</si>
  <si>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</si>
  <si>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</si>
  <si>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</si>
  <si>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</si>
  <si>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</si>
  <si>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</si>
  <si>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</si>
  <si>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</si>
  <si>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</si>
  <si>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</si>
  <si>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</si>
  <si>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</si>
  <si>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</si>
  <si>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</si>
  <si>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</si>
  <si>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</si>
  <si>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</si>
  <si>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</si>
  <si>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</si>
  <si>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</si>
  <si>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</si>
  <si>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</si>
  <si>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</si>
  <si>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</si>
  <si>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</si>
  <si>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</si>
  <si>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</si>
  <si>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</si>
  <si>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</si>
  <si>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</si>
  <si>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</si>
  <si>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</si>
  <si>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</si>
  <si>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</si>
  <si>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</si>
  <si>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</si>
  <si>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</si>
  <si>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</si>
  <si>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</si>
  <si>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</si>
  <si>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</si>
  <si>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</si>
  <si>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</si>
  <si>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</si>
  <si>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</si>
  <si>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</si>
  <si>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</si>
  <si>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</si>
  <si>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</si>
  <si>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</si>
  <si>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</si>
  <si>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</si>
  <si>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</si>
  <si>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</si>
  <si>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</si>
  <si>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</si>
  <si>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</si>
  <si>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</si>
  <si>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</si>
  <si>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</si>
  <si>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</si>
  <si>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</si>
  <si>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</si>
  <si>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</si>
  <si>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</si>
  <si>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</si>
  <si>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</si>
  <si>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</si>
  <si>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</si>
  <si>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</si>
  <si>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</si>
  <si>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</si>
  <si>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</si>
  <si>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</si>
  <si>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</si>
  <si>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</si>
  <si>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</si>
  <si>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</si>
  <si>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</si>
  <si>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</si>
  <si>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</si>
  <si>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</si>
  <si>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</si>
  <si>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</si>
  <si>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</si>
  <si>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</si>
  <si>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</si>
  <si>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</si>
  <si>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</si>
  <si>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</si>
  <si>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</si>
  <si>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</si>
  <si>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</si>
  <si>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</si>
  <si>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</si>
  <si>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</si>
  <si>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</si>
  <si>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</si>
  <si>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</si>
  <si>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</si>
  <si>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</si>
  <si>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</si>
  <si>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</si>
  <si>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</si>
  <si>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</si>
  <si>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</si>
  <si>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</si>
  <si>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</si>
  <si>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</si>
  <si>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</si>
  <si>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</si>
  <si>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</si>
  <si>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</si>
  <si>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</si>
  <si>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</si>
  <si>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</si>
  <si>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</si>
  <si>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</si>
  <si>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</si>
  <si>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</si>
  <si>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</si>
  <si>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</si>
  <si>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</si>
  <si>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</si>
  <si>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</si>
  <si>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</si>
  <si>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</si>
  <si>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</si>
  <si>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</si>
  <si>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</si>
  <si>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</si>
  <si>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</si>
  <si>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</si>
  <si>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</si>
  <si>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</si>
  <si>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</si>
  <si>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</si>
  <si>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</si>
  <si>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</si>
  <si>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</si>
  <si>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</si>
  <si>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</si>
  <si>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</si>
  <si>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</si>
  <si>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</si>
  <si>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</si>
  <si>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</si>
  <si>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</si>
  <si>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</si>
  <si>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</si>
  <si>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</si>
  <si>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</si>
  <si>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</si>
  <si>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</si>
  <si>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</si>
  <si>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</si>
  <si>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</si>
  <si>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</si>
  <si>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</si>
  <si>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</si>
  <si>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</si>
  <si>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</si>
  <si>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</si>
  <si>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</si>
  <si>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</si>
  <si>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</si>
  <si>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</si>
  <si>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</si>
  <si>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</si>
  <si>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</si>
  <si>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</si>
  <si>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</si>
  <si>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</si>
  <si>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</si>
  <si>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</si>
  <si>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</si>
  <si>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</si>
  <si>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</si>
  <si>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</si>
  <si>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</si>
  <si>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</si>
  <si>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</si>
  <si>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</si>
  <si>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</si>
  <si>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</si>
  <si>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</si>
  <si>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</si>
  <si>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</si>
  <si>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</si>
  <si>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</si>
  <si>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</si>
  <si>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</si>
  <si>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</si>
  <si>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</si>
  <si>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</si>
  <si>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</si>
  <si>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</si>
  <si>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</si>
  <si>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</si>
  <si>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</si>
  <si>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</si>
  <si>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</si>
  <si>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</si>
  <si>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</si>
  <si>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</si>
  <si>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</si>
  <si>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</si>
  <si>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</si>
  <si>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</si>
  <si>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</si>
  <si>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</si>
  <si>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</si>
  <si>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</si>
  <si>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</si>
  <si>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</si>
  <si>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</si>
  <si>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</si>
  <si>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</si>
  <si>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</si>
  <si>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</si>
  <si>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</si>
  <si>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</si>
  <si>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</si>
  <si>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</si>
  <si>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</si>
  <si>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</si>
  <si>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</si>
  <si>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</si>
  <si>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</si>
  <si>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</si>
  <si>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</si>
  <si>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</si>
  <si>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</si>
  <si>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</si>
  <si>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</si>
  <si>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</si>
  <si>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</si>
  <si>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</si>
  <si>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</si>
  <si>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</si>
  <si>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</si>
  <si>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</si>
  <si>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</si>
  <si>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</si>
  <si>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</si>
  <si>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</si>
  <si>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</si>
  <si>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</si>
  <si>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</si>
  <si>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</si>
  <si>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</si>
  <si>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</si>
  <si>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</si>
  <si>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</si>
  <si>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</si>
  <si>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</si>
  <si>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</si>
  <si>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</si>
  <si>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</si>
  <si>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</si>
  <si>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</si>
  <si>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</si>
  <si>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</si>
  <si>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</si>
  <si>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</si>
  <si>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</si>
  <si>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</si>
  <si>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</si>
  <si>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</si>
  <si>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</si>
  <si>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</si>
  <si>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</si>
  <si>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</si>
  <si>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</si>
  <si>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</si>
  <si>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</si>
  <si>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</si>
  <si>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</si>
  <si>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</si>
  <si>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</si>
  <si>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</si>
  <si>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</si>
  <si>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</si>
  <si>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</si>
  <si>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</si>
  <si>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</si>
  <si>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</si>
  <si>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</si>
  <si>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</si>
  <si>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</si>
  <si>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</si>
  <si>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</si>
  <si>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</si>
  <si>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</si>
  <si>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</si>
  <si>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</si>
  <si>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</si>
  <si>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</si>
  <si>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</si>
  <si>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</si>
  <si>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</si>
  <si>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</si>
  <si>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</si>
  <si>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</si>
  <si>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</si>
  <si>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</si>
  <si>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</si>
  <si>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</si>
  <si>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</si>
  <si>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</si>
  <si>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</si>
  <si>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</si>
  <si>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</si>
  <si>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</si>
  <si>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</si>
  <si>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</si>
  <si>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</si>
  <si>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</si>
  <si>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</si>
  <si>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</si>
  <si>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</si>
  <si>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</si>
  <si>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</si>
  <si>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</si>
  <si>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</si>
  <si>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</si>
  <si>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</si>
  <si>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</si>
  <si>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</si>
  <si>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</si>
  <si>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</si>
  <si>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</si>
  <si>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</si>
  <si>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</si>
  <si>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</si>
  <si>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</si>
  <si>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</si>
  <si>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</si>
  <si>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</si>
  <si>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</si>
  <si>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</si>
  <si>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</si>
  <si>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</si>
  <si>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</si>
  <si>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</si>
  <si>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</si>
  <si>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</si>
  <si>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</si>
  <si>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</si>
  <si>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</si>
  <si>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</si>
  <si>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</si>
  <si>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</si>
  <si>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</si>
  <si>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</si>
  <si>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</si>
  <si>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</si>
  <si>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</si>
  <si>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</si>
  <si>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</si>
  <si>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</si>
  <si>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</si>
  <si>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</si>
  <si>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</si>
  <si>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</si>
  <si>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</si>
  <si>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</si>
  <si>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</si>
  <si>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</si>
  <si>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</si>
  <si>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</si>
  <si>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</si>
  <si>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</si>
  <si>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</si>
  <si>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</si>
  <si>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</si>
  <si>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</si>
  <si>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</si>
  <si>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</si>
  <si>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</si>
  <si>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</si>
  <si>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</si>
  <si>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</si>
  <si>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</si>
  <si>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</si>
  <si>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</si>
  <si>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</si>
  <si>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</si>
  <si>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</si>
  <si>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</si>
  <si>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</si>
  <si>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</si>
  <si>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</si>
  <si>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</si>
  <si>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</si>
  <si>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</si>
  <si>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</si>
  <si>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</si>
  <si>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</si>
  <si>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</si>
  <si>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</si>
  <si>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</si>
  <si>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</si>
  <si>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</si>
  <si>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</si>
  <si>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</si>
  <si>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</si>
  <si>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</si>
  <si>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</si>
  <si>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</si>
  <si>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</si>
  <si>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</si>
  <si>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</si>
  <si>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</si>
  <si>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</si>
  <si>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</si>
  <si>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</si>
  <si>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</si>
  <si>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</si>
  <si>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</si>
  <si>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</si>
  <si>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</si>
  <si>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</si>
  <si>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</si>
  <si>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</si>
  <si>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</si>
  <si>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</si>
  <si>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</si>
  <si>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</si>
  <si>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</si>
  <si>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</si>
  <si>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</si>
  <si>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</si>
  <si>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</si>
  <si>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</si>
  <si>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</si>
  <si>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</si>
  <si>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</si>
  <si>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</si>
  <si>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</si>
  <si>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</si>
  <si>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</si>
  <si>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</si>
  <si>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</si>
  <si>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</si>
  <si>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</si>
  <si>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</si>
  <si>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</si>
  <si>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</si>
  <si>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</si>
  <si>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</si>
  <si>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</si>
  <si>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</si>
  <si>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</si>
  <si>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</si>
  <si>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</si>
  <si>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</si>
  <si>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</si>
  <si>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</si>
  <si>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</si>
  <si>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</si>
  <si>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</si>
  <si>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</si>
  <si>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</si>
  <si>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</si>
  <si>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</si>
  <si>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</si>
  <si>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</si>
  <si>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</si>
  <si>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</si>
  <si>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</si>
  <si>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</si>
  <si>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</si>
  <si>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</si>
  <si>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</si>
  <si>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</si>
  <si>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</si>
  <si>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</si>
  <si>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</si>
  <si>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</si>
  <si>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</si>
  <si>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</si>
  <si>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</si>
  <si>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</si>
  <si>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</si>
  <si>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</si>
  <si>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</si>
  <si>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</si>
  <si>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</si>
  <si>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</si>
  <si>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</si>
  <si>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</si>
  <si>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</si>
  <si>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</si>
  <si>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</si>
  <si>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</si>
  <si>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</si>
  <si>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</si>
  <si>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</si>
  <si>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</si>
  <si>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</si>
  <si>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</si>
  <si>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</si>
  <si>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</si>
  <si>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</si>
  <si>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</si>
  <si>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</si>
  <si>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</si>
  <si>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</si>
  <si>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</si>
  <si>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</si>
  <si>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</si>
  <si>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</si>
  <si>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</si>
  <si>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</si>
  <si>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</si>
  <si>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</si>
  <si>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</si>
  <si>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</si>
  <si>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</si>
  <si>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</si>
  <si>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</si>
  <si>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</si>
  <si>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</si>
  <si>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</si>
  <si>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</si>
  <si>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</si>
  <si>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</si>
  <si>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</si>
  <si>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</si>
  <si>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</si>
  <si>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</si>
  <si>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</si>
  <si>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</si>
  <si>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</si>
  <si>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</si>
  <si>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</si>
  <si>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</si>
  <si>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</si>
  <si>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</si>
  <si>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</si>
  <si>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</si>
  <si>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</si>
  <si>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</si>
  <si>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</si>
  <si>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</si>
  <si>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</si>
  <si>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</si>
  <si>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</si>
  <si>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</si>
  <si>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</si>
  <si>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</si>
  <si>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</si>
  <si>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</si>
  <si>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</si>
  <si>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</si>
  <si>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</si>
  <si>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</si>
  <si>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</si>
  <si>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</si>
  <si>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</si>
  <si>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</si>
  <si>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</si>
  <si>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</si>
  <si>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</si>
  <si>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</si>
  <si>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</si>
  <si>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</si>
  <si>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</si>
  <si>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</si>
  <si>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</si>
  <si>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</si>
  <si>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</si>
  <si>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</si>
  <si>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</si>
  <si>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</si>
  <si>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</si>
  <si>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</si>
  <si>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</si>
  <si>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</si>
  <si>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</si>
  <si>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</si>
  <si>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</si>
  <si>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</si>
  <si>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</si>
  <si>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</si>
  <si>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</si>
  <si>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</si>
  <si>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</si>
  <si>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</si>
  <si>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</si>
  <si>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</si>
  <si>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</si>
  <si>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</si>
  <si>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</si>
  <si>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</si>
  <si>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</si>
  <si>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</si>
  <si>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</si>
  <si>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</si>
  <si>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</si>
  <si>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</si>
  <si>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</si>
  <si>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</si>
  <si>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</si>
  <si>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</si>
  <si>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</si>
  <si>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</si>
  <si>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</si>
  <si>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</si>
  <si>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</si>
  <si>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</si>
  <si>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</si>
  <si>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</si>
  <si>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</si>
  <si>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</si>
  <si>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</si>
  <si>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</si>
  <si>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</si>
  <si>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</si>
  <si>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</si>
  <si>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</si>
  <si>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</si>
  <si>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</si>
  <si>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</si>
  <si>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</si>
  <si>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</si>
  <si>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</si>
  <si>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</si>
  <si>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</si>
  <si>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</si>
  <si>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</si>
  <si>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</si>
  <si>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</si>
  <si>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</si>
  <si>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</si>
  <si>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</si>
  <si>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</si>
  <si>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</si>
  <si>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</si>
  <si>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</si>
  <si>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</si>
  <si>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</si>
  <si>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</si>
  <si>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</si>
  <si>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</si>
  <si>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</si>
  <si>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</si>
  <si>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</si>
  <si>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</si>
  <si>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</si>
  <si>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</si>
  <si>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</si>
  <si>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</si>
  <si>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</si>
  <si>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</si>
  <si>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</si>
  <si>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</si>
  <si>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</si>
  <si>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</si>
  <si>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</si>
  <si>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</si>
  <si>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</si>
  <si>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</si>
  <si>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</si>
  <si>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</si>
  <si>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</si>
  <si>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</si>
  <si>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</si>
  <si>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</si>
  <si>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</si>
  <si>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</si>
  <si>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</si>
  <si>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</si>
  <si>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</si>
  <si>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</si>
  <si>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</si>
  <si>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</si>
  <si>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</si>
  <si>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</si>
  <si>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</si>
  <si>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</si>
  <si>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</si>
  <si>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</si>
  <si>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</si>
  <si>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</si>
  <si>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</si>
  <si>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</si>
  <si>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</si>
  <si>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</si>
  <si>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</si>
  <si>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</si>
  <si>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</si>
  <si>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</si>
  <si>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</si>
  <si>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</si>
  <si>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</si>
  <si>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</si>
  <si>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</si>
  <si>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</si>
  <si>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</si>
  <si>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</si>
  <si>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</si>
  <si>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</si>
  <si>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</si>
  <si>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</si>
  <si>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</si>
  <si>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</si>
  <si>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</si>
  <si>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</si>
  <si>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</si>
  <si>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</si>
  <si>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</si>
  <si>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</si>
  <si>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</si>
  <si>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</si>
  <si>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</si>
  <si>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</si>
  <si>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</si>
  <si>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</si>
  <si>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</si>
  <si>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</si>
  <si>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</si>
  <si>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</si>
  <si>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</si>
  <si>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</si>
  <si>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</si>
  <si>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</si>
  <si>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</si>
  <si>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</si>
  <si>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</si>
  <si>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</si>
  <si>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</si>
  <si>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</si>
  <si>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</si>
  <si>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</si>
  <si>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</si>
  <si>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</si>
  <si>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</si>
  <si>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</si>
  <si>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</si>
  <si>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</si>
  <si>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</si>
  <si>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</si>
  <si>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</si>
  <si>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</si>
  <si>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</si>
  <si>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</si>
  <si>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</si>
  <si>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</si>
  <si>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</si>
  <si>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</si>
  <si>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</si>
  <si>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</si>
  <si>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</si>
  <si>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</si>
  <si>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</si>
  <si>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</si>
  <si>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</si>
  <si>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</si>
  <si>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</si>
  <si>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</si>
  <si>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</si>
  <si>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</si>
  <si>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</si>
  <si>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</si>
  <si>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</si>
  <si>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</si>
  <si>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</si>
  <si>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</si>
  <si>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</si>
  <si>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</si>
  <si>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</si>
  <si>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</si>
  <si>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</si>
  <si>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</si>
  <si>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</si>
  <si>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</si>
  <si>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</si>
  <si>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</si>
  <si>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</si>
  <si>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</si>
  <si>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</si>
  <si>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</si>
  <si>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</si>
  <si>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</si>
  <si>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</si>
  <si>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</si>
  <si>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</si>
  <si>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</si>
  <si>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</si>
  <si>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</si>
  <si>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</si>
  <si>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</si>
  <si>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</si>
  <si>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</si>
  <si>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</si>
  <si>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</si>
  <si>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</si>
  <si>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</si>
  <si>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</si>
  <si>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</si>
  <si>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</si>
  <si>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</si>
  <si>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</si>
  <si>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</si>
  <si>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</si>
  <si>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</si>
  <si>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</si>
  <si>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</si>
  <si>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</si>
  <si>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</si>
  <si>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</si>
  <si>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</si>
  <si>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</si>
  <si>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</si>
  <si>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</si>
  <si>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</si>
  <si>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</si>
  <si>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</si>
  <si>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</si>
  <si>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</si>
  <si>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</si>
  <si>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</si>
  <si>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</si>
  <si>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</si>
  <si>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</si>
  <si>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</si>
  <si>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</si>
  <si>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</si>
  <si>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</si>
  <si>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</si>
  <si>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</si>
  <si>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</si>
  <si>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</si>
  <si>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</si>
  <si>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</si>
  <si>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</si>
  <si>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</si>
  <si>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</si>
  <si>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</si>
  <si>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</si>
  <si>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</si>
  <si>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</si>
  <si>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</si>
  <si>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</si>
  <si>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</si>
  <si>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</si>
  <si>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</si>
  <si>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</si>
  <si>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</si>
  <si>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</si>
  <si>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</si>
  <si>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</si>
  <si>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</si>
  <si>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</si>
  <si>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</si>
  <si>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</si>
  <si>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</si>
  <si>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</si>
  <si>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</si>
  <si>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</si>
  <si>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</si>
  <si>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</si>
  <si>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</si>
  <si>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</si>
  <si>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</si>
  <si>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</si>
  <si>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</si>
  <si>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</si>
  <si>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</si>
  <si>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</si>
  <si>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</si>
  <si>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</si>
  <si>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</si>
  <si>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</si>
  <si>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</si>
  <si>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</si>
  <si>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</si>
  <si>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</si>
  <si>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</si>
  <si>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</si>
  <si>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</si>
  <si>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</si>
  <si>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</si>
  <si>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</si>
  <si>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</si>
  <si>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</si>
  <si>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</si>
  <si>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</si>
  <si>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</si>
  <si>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</si>
  <si>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</si>
  <si>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</si>
  <si>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</si>
  <si>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</si>
  <si>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</si>
  <si>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</si>
  <si>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</si>
  <si>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</si>
  <si>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</si>
  <si>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</si>
  <si>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</si>
  <si>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</si>
  <si>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</si>
  <si>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</si>
  <si>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</si>
  <si>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</si>
  <si>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</si>
  <si>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</si>
  <si>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</si>
  <si>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</si>
  <si>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</si>
  <si>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</si>
  <si>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</si>
  <si>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</si>
  <si>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</si>
  <si>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</si>
  <si>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</si>
  <si>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</si>
  <si>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</si>
  <si>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</si>
  <si>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</si>
  <si>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</si>
  <si>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</si>
  <si>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</si>
  <si>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</si>
  <si>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</si>
  <si>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</si>
  <si>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</si>
  <si>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</si>
  <si>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</si>
  <si>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</si>
  <si>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</si>
  <si>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</si>
  <si>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</si>
  <si>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</si>
  <si>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</si>
  <si>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</si>
  <si>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</si>
  <si>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</si>
  <si>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</si>
  <si>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</si>
  <si>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</si>
  <si>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</si>
  <si>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</si>
  <si>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</si>
  <si>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</si>
  <si>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</si>
  <si>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</si>
  <si>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</si>
  <si>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</si>
  <si>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</si>
  <si>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</si>
  <si>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</si>
  <si>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</si>
  <si>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</si>
  <si>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</si>
  <si>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</si>
  <si>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</si>
  <si>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</si>
  <si>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</si>
  <si>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</si>
  <si>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</si>
  <si>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</si>
  <si>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</si>
  <si>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</si>
  <si>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</si>
  <si>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</si>
  <si>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</si>
  <si>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</si>
  <si>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</si>
  <si>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</si>
  <si>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</si>
  <si>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</si>
  <si>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</si>
  <si>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</si>
  <si>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</si>
  <si>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</si>
  <si>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</si>
  <si>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</si>
  <si>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</si>
  <si>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</si>
  <si>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</si>
  <si>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</si>
  <si>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</si>
  <si>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</si>
  <si>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</si>
  <si>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</si>
  <si>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</si>
  <si>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</si>
  <si>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</si>
  <si>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</si>
  <si>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</si>
  <si>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</si>
  <si>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</si>
  <si>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</si>
  <si>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</si>
  <si>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</si>
  <si>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</si>
  <si>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</si>
  <si>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</si>
  <si>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</si>
  <si>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</si>
  <si>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</si>
  <si>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</si>
  <si>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</si>
  <si>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</si>
  <si>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</si>
  <si>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</si>
  <si>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</si>
  <si>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</si>
  <si>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</si>
  <si>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</si>
  <si>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</si>
  <si>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</si>
  <si>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</si>
  <si>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</si>
  <si>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</si>
  <si>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</si>
  <si>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</si>
  <si>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</si>
  <si>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</si>
  <si>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</si>
  <si>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</si>
  <si>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</si>
  <si>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</si>
  <si>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</si>
  <si>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</si>
  <si>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</si>
  <si>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</si>
  <si>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</si>
  <si>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</si>
  <si>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</si>
  <si>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</si>
  <si>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</si>
  <si>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</si>
  <si>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</si>
  <si>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</si>
  <si>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</si>
  <si>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</si>
  <si>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</si>
  <si>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</si>
  <si>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</si>
  <si>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</si>
  <si>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</si>
  <si>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</si>
  <si>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</si>
  <si>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</si>
  <si>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</si>
  <si>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</si>
  <si>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</si>
  <si>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</si>
  <si>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</si>
  <si>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</si>
  <si>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</si>
  <si>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</si>
  <si>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</si>
  <si>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</si>
  <si>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</si>
  <si>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</si>
  <si>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</si>
  <si>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</si>
  <si>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</si>
  <si>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</si>
  <si>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</si>
  <si>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</si>
  <si>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</si>
  <si>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</si>
  <si>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</si>
  <si>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</si>
  <si>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</si>
  <si>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</si>
  <si>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</si>
  <si>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</si>
  <si>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</si>
  <si>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</si>
  <si>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</si>
  <si>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</si>
  <si>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</si>
  <si>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</si>
  <si>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</si>
  <si>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</si>
  <si>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</si>
  <si>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</si>
  <si>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</si>
  <si>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</si>
  <si>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</si>
  <si>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</si>
  <si>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</si>
  <si>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</si>
  <si>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</si>
  <si>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</si>
  <si>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</si>
  <si>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</si>
  <si>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</si>
  <si>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</si>
  <si>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</si>
  <si>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</si>
  <si>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</si>
  <si>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</si>
  <si>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</si>
  <si>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</si>
  <si>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</si>
  <si>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</si>
  <si>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</si>
  <si>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</si>
  <si>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</si>
  <si>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</si>
  <si>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</si>
  <si>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</si>
  <si>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</si>
  <si>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</si>
  <si>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</si>
  <si>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</si>
  <si>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</si>
  <si>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</si>
  <si>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</si>
  <si>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</si>
  <si>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</si>
  <si>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</si>
  <si>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</si>
  <si>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</si>
  <si>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</si>
  <si>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</si>
  <si>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</si>
  <si>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</si>
  <si>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</si>
  <si>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</si>
  <si>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</si>
  <si>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</si>
  <si>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</si>
  <si>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</si>
  <si>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</si>
  <si>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</si>
  <si>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</si>
  <si>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</si>
  <si>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</si>
  <si>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</si>
  <si>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</si>
  <si>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</si>
  <si>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</si>
  <si>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</si>
  <si>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</si>
  <si>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</si>
  <si>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</si>
  <si>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</si>
  <si>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</si>
  <si>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</si>
  <si>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</si>
  <si>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</si>
  <si>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</si>
  <si>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</si>
  <si>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</si>
  <si>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</si>
  <si>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</si>
  <si>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</si>
  <si>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</si>
  <si>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</si>
  <si>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</si>
  <si>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</si>
  <si>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</si>
  <si>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</si>
  <si>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</si>
  <si>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</si>
  <si>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</si>
  <si>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</si>
  <si>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</si>
  <si>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</si>
  <si>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</si>
  <si>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</si>
  <si>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</si>
  <si>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</si>
  <si>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</si>
  <si>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</si>
  <si>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</si>
  <si>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</si>
  <si>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</si>
  <si>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</si>
  <si>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</si>
  <si>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</si>
  <si>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</si>
  <si>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</si>
  <si>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</si>
  <si>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</si>
  <si>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</si>
  <si>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</si>
  <si>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</si>
  <si>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</si>
  <si>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</si>
  <si>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</si>
  <si>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</si>
  <si>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</si>
  <si>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</si>
  <si>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</si>
  <si>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</si>
  <si>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</si>
  <si>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</si>
  <si>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</si>
  <si>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</si>
  <si>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</si>
  <si>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</si>
  <si>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</si>
  <si>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</si>
  <si>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</si>
  <si>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</si>
  <si>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</si>
  <si>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</si>
  <si>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</si>
  <si>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</si>
  <si>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</si>
  <si>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</si>
  <si>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</si>
  <si>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</si>
  <si>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</si>
  <si>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</si>
  <si>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</si>
  <si>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</si>
  <si>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</si>
  <si>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</si>
  <si>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</si>
  <si>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</si>
  <si>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</si>
  <si>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</si>
  <si>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</si>
  <si>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</si>
  <si>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</si>
  <si>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</si>
  <si>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</si>
  <si>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</si>
  <si>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</si>
  <si>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</si>
  <si>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</si>
  <si>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</si>
  <si>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</si>
  <si>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</si>
  <si>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</si>
  <si>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</si>
  <si>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</si>
  <si>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</si>
  <si>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</si>
  <si>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</si>
  <si>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</si>
  <si>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</si>
  <si>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</si>
  <si>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</si>
  <si>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</si>
  <si>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</si>
  <si>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</si>
  <si>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</si>
  <si>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</si>
  <si>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</si>
  <si>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</si>
  <si>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</si>
  <si>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</si>
  <si>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</si>
  <si>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</si>
  <si>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</si>
  <si>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</si>
  <si>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</si>
  <si>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</si>
  <si>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</si>
  <si>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</si>
  <si>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</si>
  <si>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</si>
  <si>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</si>
  <si>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</si>
  <si>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</si>
  <si>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</si>
  <si>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</si>
  <si>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</si>
  <si>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</si>
  <si>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</si>
  <si>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</si>
  <si>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</si>
  <si>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</si>
  <si>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</si>
  <si>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</si>
  <si>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</si>
  <si>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</si>
  <si>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</si>
  <si>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</si>
  <si>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</si>
  <si>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</si>
  <si>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</si>
  <si>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</si>
  <si>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</si>
  <si>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</si>
  <si>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</si>
  <si>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</si>
  <si>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</si>
  <si>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</si>
  <si>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</si>
  <si>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</si>
  <si>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</si>
  <si>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</si>
  <si>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</si>
  <si>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</si>
  <si>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</si>
  <si>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</si>
  <si>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</si>
  <si>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</si>
  <si>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</si>
  <si>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</si>
  <si>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</si>
  <si>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</si>
  <si>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</si>
  <si>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</si>
  <si>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</si>
  <si>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</si>
  <si>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</si>
  <si>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</si>
  <si>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</si>
  <si>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</si>
  <si>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</si>
  <si>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</si>
  <si>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</si>
  <si>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</si>
  <si>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</si>
  <si>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</si>
  <si>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</si>
  <si>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</si>
  <si>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</si>
  <si>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</si>
  <si>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</si>
  <si>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</si>
  <si>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</si>
  <si>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</si>
  <si>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</si>
  <si>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</si>
  <si>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</si>
  <si>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</si>
  <si>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</si>
  <si>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</si>
  <si>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</si>
  <si>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</si>
  <si>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</si>
  <si>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</si>
  <si>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</si>
  <si>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</si>
  <si>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</si>
  <si>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</si>
  <si>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</si>
  <si>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</si>
  <si>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</si>
  <si>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</si>
  <si>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</si>
  <si>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</si>
  <si>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</si>
  <si>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</si>
  <si>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</si>
  <si>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</si>
  <si>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</si>
  <si>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</si>
  <si>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</si>
  <si>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</si>
  <si>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</si>
  <si>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</si>
  <si>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</si>
  <si>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</si>
  <si>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</si>
  <si>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</si>
  <si>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</si>
  <si>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</si>
  <si>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</si>
  <si>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</si>
  <si>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</si>
  <si>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</si>
  <si>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</si>
  <si>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</si>
  <si>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</si>
  <si>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</si>
  <si>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</si>
  <si>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</si>
  <si>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</si>
  <si>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</si>
  <si>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</si>
  <si>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</si>
  <si>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</si>
  <si>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</si>
  <si>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</si>
  <si>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</si>
  <si>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</si>
  <si>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</si>
  <si>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</si>
  <si>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</si>
  <si>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</si>
  <si>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</si>
  <si>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</si>
  <si>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</si>
  <si>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</si>
  <si>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</si>
  <si>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</si>
  <si>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</si>
  <si>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</si>
  <si>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</si>
  <si>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</si>
  <si>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</si>
  <si>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</si>
  <si>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</si>
  <si>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</si>
  <si>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</si>
  <si>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</si>
  <si>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</si>
  <si>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</si>
  <si>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</si>
  <si>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</si>
  <si>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</si>
  <si>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</si>
  <si>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</si>
  <si>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</si>
  <si>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</si>
  <si>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</si>
  <si>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</si>
  <si>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</si>
  <si>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</si>
  <si>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</si>
  <si>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</si>
  <si>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</si>
  <si>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</si>
  <si>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</si>
  <si>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</si>
  <si>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</si>
  <si>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</si>
  <si>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</si>
  <si>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</si>
  <si>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</si>
  <si>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</si>
  <si>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</si>
  <si>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</si>
  <si>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</si>
  <si>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</si>
  <si>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</si>
  <si>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</si>
  <si>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</si>
  <si>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</si>
  <si>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</si>
  <si>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</si>
  <si>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</si>
  <si>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</si>
  <si>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</si>
  <si>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</si>
  <si>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</si>
  <si>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</si>
  <si>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</si>
  <si>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</si>
  <si>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</si>
  <si>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</si>
  <si>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</si>
  <si>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</si>
  <si>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</si>
  <si>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</si>
  <si>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</si>
  <si>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</si>
  <si>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</si>
  <si>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</si>
  <si>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</si>
  <si>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</si>
  <si>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</si>
  <si>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</si>
  <si>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</si>
  <si>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</si>
  <si>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</si>
  <si>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</si>
  <si>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</si>
  <si>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</si>
  <si>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</si>
  <si>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</si>
  <si>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</si>
  <si>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</si>
  <si>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</si>
  <si>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</si>
  <si>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</si>
  <si>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</si>
  <si>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</si>
  <si>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</si>
  <si>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</si>
  <si>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</si>
  <si>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</si>
  <si>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</si>
  <si>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</si>
  <si>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</si>
  <si>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</si>
  <si>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</si>
  <si>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</si>
  <si>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</si>
  <si>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</si>
  <si>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</si>
  <si>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</si>
  <si>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</si>
  <si>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</si>
  <si>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</si>
  <si>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</si>
  <si>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</si>
  <si>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</si>
  <si>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</si>
  <si>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</si>
  <si>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</si>
  <si>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</si>
  <si>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</si>
  <si>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</si>
  <si>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</si>
  <si>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</si>
  <si>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</si>
  <si>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</si>
  <si>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</si>
  <si>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</si>
  <si>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</si>
  <si>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</si>
  <si>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</si>
  <si>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</si>
  <si>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</si>
  <si>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</si>
  <si>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</si>
  <si>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</si>
  <si>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</si>
  <si>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</si>
  <si>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</si>
  <si>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</si>
  <si>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</si>
  <si>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</si>
  <si>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</si>
  <si>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</si>
  <si>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</si>
  <si>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</si>
  <si>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</si>
  <si>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</si>
  <si>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</si>
  <si>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</si>
  <si>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</si>
  <si>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</si>
  <si>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</si>
  <si>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</si>
  <si>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</si>
  <si>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</si>
  <si>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</si>
  <si>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</si>
  <si>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</si>
  <si>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</si>
  <si>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</si>
  <si>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</si>
  <si>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</si>
  <si>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</si>
  <si>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</si>
  <si>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</si>
  <si>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</si>
  <si>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</si>
  <si>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</si>
  <si>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</si>
  <si>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</si>
  <si>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</si>
  <si>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</si>
  <si>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</si>
  <si>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</si>
  <si>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</si>
  <si>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</si>
  <si>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</si>
  <si>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</si>
  <si>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</si>
  <si>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</si>
  <si>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</si>
  <si>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</si>
  <si>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</si>
  <si>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</si>
  <si>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</si>
  <si>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</si>
  <si>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</si>
  <si>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</si>
  <si>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</si>
  <si>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</si>
  <si>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</si>
  <si>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</si>
  <si>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</si>
  <si>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</si>
  <si>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</si>
  <si>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</si>
  <si>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</si>
  <si>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</si>
  <si>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</si>
  <si>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</si>
  <si>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</si>
  <si>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</si>
  <si>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</si>
  <si>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</si>
  <si>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</si>
  <si>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</si>
  <si>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</si>
  <si>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</si>
  <si>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</si>
  <si>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</si>
  <si>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</si>
  <si>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</si>
  <si>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</si>
  <si>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</si>
  <si>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</si>
  <si>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</si>
  <si>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</si>
  <si>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</si>
  <si>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</si>
  <si>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</si>
  <si>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</si>
  <si>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</si>
  <si>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</si>
  <si>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</si>
  <si>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</si>
  <si>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</si>
  <si>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</si>
  <si>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</si>
  <si>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</si>
  <si>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</si>
  <si>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</si>
  <si>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</si>
  <si>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</si>
  <si>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</si>
  <si>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</si>
  <si>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</si>
  <si>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</si>
  <si>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</si>
  <si>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</si>
  <si>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</si>
  <si>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</si>
  <si>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</si>
  <si>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</si>
  <si>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</si>
  <si>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</si>
  <si>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</si>
  <si>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</si>
  <si>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</si>
  <si>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</si>
  <si>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</si>
  <si>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</si>
  <si>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</si>
  <si>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</si>
  <si>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</si>
  <si>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</si>
  <si>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</si>
  <si>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</si>
  <si>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</si>
  <si>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</si>
  <si>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</si>
  <si>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</si>
  <si>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</si>
  <si>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</si>
  <si>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</si>
  <si>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</si>
  <si>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</si>
  <si>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</si>
  <si>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</si>
  <si>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</si>
  <si>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</si>
  <si>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</si>
  <si>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</si>
  <si>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</si>
  <si>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</si>
  <si>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</si>
  <si>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</si>
  <si>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</si>
  <si>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</si>
  <si>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</si>
  <si>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</si>
  <si>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</si>
  <si>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</si>
  <si>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</si>
  <si>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</si>
  <si>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</si>
  <si>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</si>
  <si>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</si>
  <si>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</si>
  <si>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</si>
  <si>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</si>
  <si>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</si>
  <si>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</si>
  <si>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</si>
  <si>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</si>
  <si>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</si>
  <si>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</si>
  <si>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</si>
  <si>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</si>
  <si>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</si>
  <si>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</si>
  <si>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</si>
  <si>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</si>
  <si>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</si>
  <si>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</si>
  <si>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</si>
  <si>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</si>
  <si>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</si>
  <si>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</si>
  <si>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</si>
  <si>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</si>
  <si>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</si>
  <si>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</si>
  <si>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</si>
  <si>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</si>
  <si>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</si>
  <si>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</si>
  <si>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</si>
  <si>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</si>
  <si>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</si>
  <si>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</si>
  <si>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</si>
  <si>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</si>
  <si>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</si>
  <si>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</si>
  <si>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</si>
  <si>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</si>
  <si>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</si>
  <si>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</si>
  <si>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</si>
  <si>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</si>
  <si>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</si>
  <si>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</si>
  <si>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</si>
  <si>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</si>
  <si>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</si>
  <si>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</si>
  <si>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</si>
  <si>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</si>
  <si>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</si>
  <si>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</si>
  <si>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</si>
  <si>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</si>
  <si>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</si>
  <si>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</si>
  <si>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</si>
  <si>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</si>
  <si>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</si>
  <si>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</si>
  <si>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</si>
  <si>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</si>
  <si>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</si>
  <si>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</si>
  <si>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</si>
  <si>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</si>
  <si>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</si>
  <si>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</si>
  <si>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</si>
  <si>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</si>
  <si>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</si>
  <si>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</si>
  <si>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</si>
  <si>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</si>
  <si>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</si>
  <si>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</si>
  <si>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</si>
  <si>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</si>
  <si>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</si>
  <si>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</si>
  <si>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</si>
  <si>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</si>
  <si>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</si>
  <si>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</si>
  <si>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</si>
  <si>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</si>
  <si>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</si>
  <si>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</si>
  <si>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</si>
  <si>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</si>
  <si>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</si>
  <si>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</si>
  <si>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</si>
  <si>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</si>
  <si>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</si>
  <si>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</si>
  <si>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</si>
  <si>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</si>
  <si>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</si>
  <si>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</si>
  <si>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</si>
  <si>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</si>
  <si>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</si>
  <si>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</si>
  <si>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</si>
  <si>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</si>
  <si>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</si>
  <si>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</si>
  <si>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</si>
  <si>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</si>
  <si>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</si>
  <si>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</si>
  <si>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</si>
  <si>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</si>
  <si>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</si>
  <si>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</si>
  <si>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</si>
  <si>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</si>
  <si>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</si>
  <si>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</si>
  <si>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</si>
  <si>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</si>
  <si>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</si>
  <si>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</si>
  <si>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</si>
  <si>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</si>
  <si>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</si>
  <si>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</si>
  <si>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</si>
  <si>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</si>
  <si>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</si>
  <si>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</si>
  <si>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</si>
  <si>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</si>
  <si>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</si>
  <si>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</si>
  <si>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</si>
  <si>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</si>
  <si>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</si>
  <si>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</si>
  <si>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</si>
  <si>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</si>
  <si>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</si>
  <si>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</si>
  <si>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</si>
  <si>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</si>
  <si>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</si>
  <si>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</si>
  <si>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</si>
  <si>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</si>
  <si>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</si>
  <si>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</si>
  <si>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</si>
  <si>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</si>
  <si>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</si>
  <si>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</si>
  <si>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</si>
  <si>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</si>
  <si>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</si>
  <si>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</si>
  <si>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</si>
  <si>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</si>
  <si>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</si>
  <si>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</si>
  <si>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</si>
  <si>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</si>
  <si>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</si>
  <si>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</si>
  <si>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</si>
  <si>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</si>
  <si>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</si>
  <si>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</si>
  <si>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</si>
  <si>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</si>
  <si>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</si>
  <si>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</si>
  <si>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</si>
  <si>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</si>
  <si>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</si>
  <si>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</si>
  <si>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</si>
  <si>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</si>
  <si>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</si>
  <si>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</si>
  <si>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</si>
  <si>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</si>
  <si>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</si>
  <si>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</si>
  <si>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</si>
  <si>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</si>
  <si>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</si>
  <si>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</si>
  <si>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</si>
  <si>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</si>
  <si>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</si>
  <si>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</si>
  <si>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</si>
  <si>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</si>
  <si>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</si>
  <si>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</si>
  <si>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</si>
  <si>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</si>
  <si>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</si>
  <si>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</si>
  <si>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</si>
  <si>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</si>
  <si>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</si>
  <si>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</si>
  <si>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</si>
  <si>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</si>
  <si>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</si>
  <si>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</si>
  <si>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</si>
  <si>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</si>
  <si>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</si>
  <si>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</si>
  <si>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</si>
  <si>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</si>
  <si>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</si>
  <si>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</si>
  <si>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</si>
  <si>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</si>
  <si>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</si>
  <si>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</si>
  <si>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</si>
  <si>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</si>
  <si>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</si>
  <si>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</si>
  <si>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</si>
  <si>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</si>
  <si>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</si>
  <si>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</si>
  <si>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</si>
  <si>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</si>
  <si>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</si>
  <si>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</si>
  <si>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</si>
  <si>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</si>
  <si>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</si>
  <si>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</si>
  <si>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</si>
  <si>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</si>
  <si>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</si>
  <si>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</si>
  <si>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</si>
  <si>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</si>
  <si>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</si>
  <si>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</si>
  <si>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</si>
  <si>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</si>
  <si>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</si>
  <si>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</si>
  <si>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</si>
  <si>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</si>
  <si>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</si>
  <si>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</si>
  <si>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</si>
  <si>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</si>
  <si>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</si>
  <si>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</si>
  <si>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</si>
  <si>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</si>
  <si>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</si>
  <si>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</si>
  <si>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</si>
  <si>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</si>
  <si>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</si>
  <si>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</si>
  <si>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</si>
  <si>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</si>
  <si>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</si>
  <si>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</si>
  <si>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</si>
  <si>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</si>
  <si>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</si>
  <si>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</si>
  <si>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</si>
  <si>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</si>
  <si>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</si>
  <si>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</si>
  <si>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</si>
  <si>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</si>
  <si>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</si>
  <si>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</si>
  <si>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</si>
  <si>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</si>
  <si>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</si>
  <si>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</si>
  <si>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</si>
  <si>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</si>
  <si>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</si>
  <si>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</si>
  <si>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</si>
  <si>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</si>
  <si>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</si>
  <si>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</si>
  <si>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</si>
  <si>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</si>
  <si>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</si>
  <si>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</si>
  <si>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</si>
  <si>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</si>
  <si>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</si>
  <si>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</si>
  <si>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</si>
  <si>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</si>
  <si>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</si>
  <si>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</si>
  <si>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</si>
  <si>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</si>
  <si>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</si>
  <si>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</si>
  <si>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</si>
  <si>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</si>
  <si>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</si>
  <si>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</si>
  <si>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</si>
  <si>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</si>
  <si>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</si>
  <si>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</si>
  <si>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</si>
  <si>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</si>
  <si>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</si>
  <si>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</si>
  <si>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</si>
  <si>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</si>
  <si>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</si>
  <si>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</si>
  <si>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</si>
  <si>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</si>
  <si>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</si>
  <si>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</si>
  <si>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</si>
  <si>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</si>
  <si>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</si>
  <si>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</si>
  <si>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</si>
  <si>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</si>
  <si>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</si>
  <si>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</si>
  <si>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</si>
  <si>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</si>
  <si>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</si>
  <si>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</si>
  <si>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</si>
  <si>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</si>
  <si>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</si>
  <si>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</si>
  <si>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</si>
  <si>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</si>
  <si>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</si>
  <si>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</si>
  <si>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</si>
  <si>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</si>
  <si>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</si>
  <si>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</si>
  <si>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</si>
  <si>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</si>
  <si>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</si>
  <si>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</si>
  <si>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</si>
  <si>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</si>
  <si>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</si>
  <si>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</si>
  <si>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</si>
  <si>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</si>
  <si>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</si>
  <si>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</si>
  <si>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</si>
  <si>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</si>
  <si>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</si>
  <si>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</si>
  <si>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</si>
  <si>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</si>
  <si>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</si>
  <si>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</si>
  <si>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</si>
  <si>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</si>
  <si>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</si>
  <si>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</si>
  <si>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</si>
  <si>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</si>
  <si>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</si>
  <si>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</si>
  <si>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</si>
  <si>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</si>
  <si>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</si>
  <si>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</si>
  <si>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</si>
  <si>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</si>
  <si>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</si>
  <si>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</si>
  <si>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</si>
  <si>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</si>
  <si>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</si>
  <si>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</si>
  <si>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</si>
  <si>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</si>
  <si>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</si>
  <si>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</si>
  <si>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</si>
  <si>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</si>
  <si>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</si>
  <si>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</si>
  <si>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</si>
  <si>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</si>
  <si>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</si>
  <si>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</si>
  <si>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</si>
  <si>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</si>
  <si>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</si>
  <si>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</si>
  <si>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</si>
  <si>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</si>
  <si>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</si>
  <si>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</si>
  <si>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</si>
  <si>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</si>
  <si>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</si>
  <si>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</si>
  <si>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</si>
  <si>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</si>
  <si>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</si>
  <si>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</si>
  <si>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</si>
  <si>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</si>
  <si>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</si>
  <si>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</si>
  <si>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</si>
  <si>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</si>
  <si>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</si>
  <si>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</si>
  <si>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</si>
  <si>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</si>
  <si>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</si>
  <si>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</si>
  <si>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</si>
  <si>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</si>
  <si>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</si>
  <si>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</si>
  <si>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</si>
  <si>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</si>
  <si>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</si>
  <si>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</si>
  <si>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</si>
  <si>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</si>
  <si>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</si>
  <si>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</si>
  <si>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</si>
  <si>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</si>
  <si>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</si>
  <si>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</si>
  <si>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</si>
  <si>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</si>
  <si>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</si>
  <si>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</si>
  <si>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</si>
  <si>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</si>
  <si>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</si>
  <si>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</si>
  <si>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</si>
  <si>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</si>
  <si>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</si>
  <si>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</si>
  <si>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</si>
  <si>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</si>
  <si>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</si>
  <si>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</si>
  <si>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</si>
  <si>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</si>
  <si>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</si>
  <si>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</si>
  <si>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</si>
  <si>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</si>
  <si>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</si>
  <si>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</si>
  <si>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</si>
  <si>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</si>
  <si>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</si>
  <si>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</si>
  <si>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</si>
  <si>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</si>
  <si>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</si>
  <si>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</si>
  <si>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</si>
  <si>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</si>
  <si>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</si>
  <si>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</si>
  <si>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</si>
  <si>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</si>
  <si>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</si>
  <si>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</si>
  <si>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</si>
  <si>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</si>
  <si>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</si>
  <si>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</si>
  <si>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</si>
  <si>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</si>
  <si>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</si>
  <si>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</si>
  <si>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</si>
  <si>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</si>
  <si>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</si>
  <si>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</si>
  <si>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</si>
  <si>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</si>
  <si>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</si>
  <si>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</si>
  <si>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</si>
  <si>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</si>
  <si>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</si>
  <si>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</si>
  <si>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</si>
  <si>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</si>
  <si>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</si>
  <si>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</si>
  <si>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</si>
  <si>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</si>
  <si>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</si>
  <si>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</si>
  <si>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</si>
  <si>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</si>
  <si>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</si>
  <si>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</si>
  <si>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</si>
  <si>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</si>
  <si>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</si>
  <si>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</si>
  <si>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</si>
  <si>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</si>
  <si>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</si>
  <si>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</si>
  <si>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</si>
  <si>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</si>
  <si>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</si>
  <si>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</si>
  <si>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</si>
  <si>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</si>
  <si>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</si>
  <si>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</si>
  <si>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</si>
  <si>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</si>
  <si>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</si>
  <si>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</si>
  <si>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</si>
  <si>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</si>
  <si>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</si>
  <si>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</si>
  <si>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</si>
  <si>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</si>
  <si>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</si>
  <si>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</si>
  <si>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</si>
  <si>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</si>
  <si>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</si>
  <si>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</si>
  <si>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</si>
  <si>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</si>
  <si>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</si>
  <si>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</si>
  <si>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</si>
  <si>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</si>
  <si>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</si>
  <si>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</si>
  <si>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</si>
  <si>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</si>
  <si>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</si>
  <si>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</si>
  <si>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</si>
  <si>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</si>
  <si>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</si>
  <si>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</si>
  <si>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</si>
  <si>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</si>
  <si>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</si>
  <si>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</si>
  <si>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</si>
  <si>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</si>
  <si>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</si>
  <si>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</si>
  <si>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</si>
  <si>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</si>
  <si>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</si>
  <si>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</si>
  <si>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</si>
  <si>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</si>
  <si>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</si>
  <si>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</si>
  <si>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</si>
  <si>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</si>
  <si>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</si>
  <si>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</si>
  <si>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</si>
  <si>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</si>
  <si>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</si>
  <si>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</si>
  <si>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</si>
  <si>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</si>
  <si>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</si>
  <si>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</si>
  <si>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</si>
  <si>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</si>
  <si>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</si>
  <si>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</si>
  <si>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</si>
  <si>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</si>
  <si>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</si>
  <si>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</si>
  <si>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</si>
  <si>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</si>
  <si>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</si>
  <si>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</si>
  <si>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</si>
  <si>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</si>
  <si>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</si>
  <si>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</si>
  <si>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</si>
  <si>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</si>
  <si>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</si>
  <si>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</si>
  <si>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</si>
  <si>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</si>
  <si>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</si>
  <si>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</si>
  <si>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</si>
  <si>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</si>
  <si>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</si>
  <si>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</si>
  <si>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</si>
  <si>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</si>
  <si>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</si>
  <si>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</si>
  <si>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</si>
  <si>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</si>
  <si>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</si>
  <si>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</si>
  <si>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</si>
  <si>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</si>
  <si>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</si>
  <si>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</si>
  <si>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</si>
  <si>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</si>
  <si>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</si>
  <si>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</si>
  <si>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</si>
  <si>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</si>
  <si>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</si>
  <si>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</si>
  <si>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</si>
  <si>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</si>
  <si>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</si>
  <si>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</si>
  <si>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</si>
  <si>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</si>
  <si>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</si>
  <si>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</si>
  <si>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</si>
  <si>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</si>
  <si>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</si>
  <si>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</si>
  <si>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</si>
  <si>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</si>
  <si>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</si>
  <si>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</si>
  <si>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</si>
  <si>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</si>
  <si>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</si>
  <si>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</si>
  <si>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</si>
  <si>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</si>
  <si>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</si>
  <si>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</si>
  <si>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</si>
  <si>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</si>
  <si>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</si>
  <si>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</si>
  <si>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</si>
  <si>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</si>
  <si>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</si>
  <si>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</si>
  <si>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</si>
  <si>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</si>
  <si>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</si>
  <si>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</si>
  <si>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</si>
  <si>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</si>
  <si>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</si>
  <si>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</si>
  <si>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</si>
  <si>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</si>
  <si>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</si>
  <si>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</si>
  <si>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</si>
  <si>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</si>
  <si>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</si>
  <si>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</si>
  <si>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</si>
  <si>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</si>
  <si>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</si>
  <si>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</si>
  <si>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</si>
  <si>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</si>
  <si>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</si>
  <si>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</si>
  <si>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</si>
  <si>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</si>
  <si>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</si>
  <si>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</si>
  <si>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</si>
  <si>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</si>
  <si>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</si>
  <si>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</si>
  <si>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</si>
  <si>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</si>
  <si>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</si>
  <si>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</si>
  <si>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</si>
  <si>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</si>
  <si>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</si>
  <si>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</si>
  <si>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</si>
  <si>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</si>
  <si>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</si>
  <si>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</si>
  <si>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</si>
  <si>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</si>
  <si>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</si>
  <si>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</si>
  <si>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</si>
  <si>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</si>
  <si>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</si>
  <si>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</si>
  <si>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</si>
  <si>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</si>
  <si>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</si>
  <si>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</si>
  <si>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</si>
  <si>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</si>
  <si>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</si>
  <si>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</si>
  <si>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</si>
  <si>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</si>
  <si>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</si>
  <si>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</si>
  <si>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</si>
  <si>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</si>
  <si>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</si>
  <si>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</si>
  <si>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</si>
  <si>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</si>
  <si>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</si>
  <si>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</si>
  <si>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</si>
  <si>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</si>
  <si>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</si>
  <si>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</si>
  <si>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</si>
  <si>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</si>
  <si>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</si>
  <si>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</si>
  <si>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</si>
  <si>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</si>
  <si>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</si>
  <si>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</si>
  <si>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</si>
  <si>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</si>
  <si>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</si>
  <si>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</si>
  <si>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</si>
  <si>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</si>
  <si>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</si>
  <si>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</si>
  <si>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</si>
  <si>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</si>
  <si>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</si>
  <si>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</si>
  <si>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</si>
  <si>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</si>
  <si>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</si>
  <si>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</si>
  <si>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</si>
  <si>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</si>
  <si>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</si>
  <si>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</si>
  <si>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</si>
  <si>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</si>
  <si>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</si>
  <si>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</si>
  <si>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</si>
  <si>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</si>
  <si>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</si>
  <si>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</si>
  <si>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</si>
  <si>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</si>
  <si>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</si>
  <si>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</si>
  <si>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</si>
  <si>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</si>
  <si>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</si>
  <si>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</si>
  <si>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</si>
  <si>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</si>
  <si>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</si>
  <si>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</si>
  <si>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</si>
  <si>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</si>
  <si>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</si>
  <si>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</si>
  <si>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</si>
  <si>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</si>
  <si>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</si>
  <si>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</si>
  <si>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</si>
  <si>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</si>
  <si>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</si>
  <si>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</si>
  <si>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</si>
  <si>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</si>
  <si>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</si>
  <si>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</si>
  <si>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</si>
  <si>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</si>
  <si>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</si>
  <si>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</si>
  <si>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</si>
  <si>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</si>
  <si>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</si>
  <si>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</si>
  <si>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</si>
  <si>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</si>
  <si>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</si>
  <si>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</si>
  <si>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</si>
  <si>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</si>
  <si>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</si>
  <si>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</si>
  <si>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</si>
  <si>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</si>
  <si>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</si>
  <si>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</si>
  <si>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</si>
  <si>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</si>
  <si>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</si>
  <si>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</si>
  <si>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</si>
  <si>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</si>
  <si>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</si>
  <si>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</si>
  <si>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</si>
  <si>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</si>
  <si>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</si>
  <si>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</si>
  <si>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</si>
  <si>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</si>
  <si>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</si>
  <si>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</si>
  <si>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</si>
  <si>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</si>
  <si>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</si>
  <si>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</si>
  <si>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</si>
  <si>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</si>
  <si>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</si>
  <si>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</si>
  <si>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</si>
  <si>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</si>
  <si>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</si>
  <si>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</si>
  <si>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</si>
  <si>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</si>
  <si>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</si>
  <si>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</si>
  <si>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</si>
  <si>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</si>
  <si>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</si>
  <si>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</si>
  <si>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</si>
  <si>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</si>
  <si>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</si>
  <si>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</si>
  <si>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</si>
  <si>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</si>
  <si>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</si>
  <si>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</si>
  <si>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</si>
  <si>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</si>
  <si>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</si>
  <si>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</si>
  <si>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</si>
  <si>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</si>
  <si>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</si>
  <si>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</si>
  <si>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</si>
  <si>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</si>
  <si>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</si>
  <si>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</si>
  <si>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</si>
  <si>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</si>
  <si>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</si>
  <si>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</si>
  <si>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</si>
  <si>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</si>
  <si>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</si>
  <si>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</si>
  <si>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</si>
  <si>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</si>
  <si>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</si>
  <si>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</si>
  <si>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</si>
  <si>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</si>
  <si>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</si>
  <si>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</si>
  <si>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</si>
  <si>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</si>
  <si>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</si>
  <si>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</si>
  <si>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</si>
  <si>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</si>
  <si>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</si>
  <si>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</si>
  <si>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</si>
  <si>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</si>
  <si>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</si>
  <si>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</si>
  <si>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</si>
  <si>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</si>
  <si>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</si>
  <si>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</si>
  <si>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</si>
  <si>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</si>
  <si>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</si>
  <si>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</si>
  <si>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</si>
  <si>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</si>
  <si>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</si>
  <si>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</si>
  <si>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</si>
  <si>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</si>
  <si>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</si>
  <si>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</si>
  <si>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</si>
  <si>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</si>
  <si>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</si>
  <si>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</si>
  <si>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</si>
  <si>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</si>
  <si>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</si>
  <si>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</si>
  <si>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</si>
  <si>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</si>
  <si>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</si>
  <si>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</si>
  <si>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</si>
  <si>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</si>
  <si>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</si>
  <si>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</si>
  <si>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</si>
  <si>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</si>
  <si>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</si>
  <si>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</si>
  <si>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</si>
  <si>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</si>
  <si>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</si>
  <si>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</si>
  <si>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</si>
  <si>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</si>
  <si>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</si>
  <si>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</si>
  <si>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</si>
  <si>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</si>
  <si>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</si>
  <si>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</si>
  <si>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</si>
  <si>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</si>
  <si>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</si>
  <si>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</si>
  <si>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</si>
  <si>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</si>
  <si>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</si>
  <si>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</si>
  <si>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</si>
  <si>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</si>
  <si>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</si>
  <si>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</si>
  <si>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</si>
  <si>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</si>
  <si>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</si>
  <si>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</si>
  <si>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</si>
  <si>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</si>
  <si>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</si>
  <si>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</si>
  <si>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</si>
  <si>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</si>
  <si>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</si>
  <si>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</si>
  <si>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</si>
  <si>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</si>
  <si>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</si>
  <si>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</si>
  <si>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</si>
  <si>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</si>
  <si>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</si>
  <si>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</si>
  <si>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</si>
  <si>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</si>
  <si>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</si>
  <si>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</si>
  <si>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</si>
  <si>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</si>
  <si>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</si>
  <si>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</si>
  <si>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</si>
  <si>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</si>
  <si>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</si>
  <si>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</si>
  <si>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</si>
  <si>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</si>
  <si>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</si>
  <si>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</si>
  <si>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</si>
  <si>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</si>
  <si>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</si>
  <si>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</si>
  <si>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</si>
  <si>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</si>
  <si>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</si>
  <si>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</si>
  <si>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</si>
  <si>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</si>
  <si>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</si>
  <si>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</si>
  <si>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</si>
  <si>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</si>
  <si>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</si>
  <si>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</si>
  <si>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</si>
  <si>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</si>
  <si>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</si>
  <si>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</si>
  <si>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</si>
  <si>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</si>
  <si>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</si>
  <si>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</si>
  <si>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</si>
  <si>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</si>
  <si>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</si>
  <si>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</si>
  <si>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</si>
  <si>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</si>
  <si>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</si>
  <si>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</si>
  <si>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</si>
  <si>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</si>
  <si>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</si>
  <si>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</si>
  <si>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</si>
  <si>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</si>
  <si>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</si>
  <si>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</si>
  <si>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</si>
  <si>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</si>
  <si>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</si>
  <si>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</si>
  <si>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</si>
  <si>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</si>
  <si>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</si>
  <si>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</si>
  <si>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</si>
  <si>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</si>
  <si>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</si>
  <si>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</si>
  <si>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</si>
  <si>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</si>
  <si>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</si>
  <si>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</si>
  <si>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</si>
  <si>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</si>
  <si>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</si>
  <si>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</si>
  <si>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</si>
  <si>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</si>
  <si>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</si>
  <si>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</si>
  <si>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</si>
  <si>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</si>
  <si>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</si>
  <si>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</si>
  <si>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</si>
  <si>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</si>
  <si>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</si>
  <si>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</si>
  <si>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</si>
  <si>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</si>
  <si>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</si>
  <si>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</si>
  <si>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</si>
  <si>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</si>
  <si>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</si>
  <si>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</si>
  <si>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</si>
  <si>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</si>
  <si>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</si>
  <si>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</si>
  <si>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</si>
  <si>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</si>
  <si>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</si>
  <si>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</si>
  <si>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</si>
  <si>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</si>
  <si>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</si>
  <si>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</si>
  <si>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</si>
  <si>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</si>
  <si>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</si>
  <si>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</si>
  <si>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</si>
  <si>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</si>
  <si>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</si>
  <si>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</si>
  <si>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</si>
  <si>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</si>
  <si>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</si>
  <si>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</si>
  <si>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</si>
  <si>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</si>
  <si>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</si>
  <si>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</si>
  <si>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</si>
  <si>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</si>
  <si>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</si>
  <si>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</si>
  <si>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</si>
  <si>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</si>
  <si>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</si>
  <si>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</si>
  <si>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</si>
  <si>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</si>
  <si>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</si>
  <si>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</si>
  <si>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</si>
  <si>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</si>
  <si>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</si>
  <si>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</si>
  <si>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</si>
  <si>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</si>
  <si>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</si>
  <si>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</si>
  <si>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</si>
  <si>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</si>
  <si>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</si>
  <si>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</si>
  <si>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</si>
  <si>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</si>
  <si>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</si>
  <si>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</si>
  <si>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</si>
  <si>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</si>
  <si>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</si>
  <si>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</si>
  <si>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</si>
  <si>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</si>
  <si>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</si>
  <si>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</si>
  <si>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</si>
  <si>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</si>
  <si>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</si>
  <si>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</si>
  <si>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</si>
  <si>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</si>
  <si>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</si>
  <si>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</si>
  <si>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</si>
  <si>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</si>
  <si>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</si>
  <si>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</si>
  <si>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</si>
  <si>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</si>
  <si>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</si>
  <si>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</si>
  <si>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</si>
  <si>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</si>
  <si>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</si>
  <si>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</si>
  <si>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</si>
  <si>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</si>
  <si>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</si>
  <si>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</si>
  <si>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</si>
  <si>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</si>
  <si>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</si>
  <si>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</si>
  <si>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</si>
  <si>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</si>
  <si>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</si>
  <si>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</si>
  <si>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</si>
  <si>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</si>
  <si>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</si>
  <si>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</si>
  <si>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</si>
  <si>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</si>
  <si>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</si>
  <si>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</si>
  <si>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</si>
  <si>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</si>
  <si>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</si>
  <si>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</si>
  <si>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</si>
  <si>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</si>
  <si>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</si>
  <si>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</si>
  <si>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</si>
  <si>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</si>
  <si>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</si>
  <si>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</si>
  <si>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</si>
  <si>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</si>
  <si>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</si>
  <si>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</si>
  <si>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</si>
  <si>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</si>
  <si>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</si>
  <si>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</si>
  <si>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</si>
  <si>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</si>
  <si>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</si>
  <si>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</si>
  <si>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</si>
  <si>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</si>
  <si>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</si>
  <si>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</si>
  <si>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</si>
  <si>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</si>
  <si>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</si>
  <si>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</si>
  <si>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</si>
  <si>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</si>
  <si>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</si>
  <si>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</si>
  <si>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</si>
  <si>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</si>
  <si>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</si>
  <si>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</si>
  <si>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</si>
  <si>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</si>
  <si>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</si>
  <si>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</si>
  <si>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</si>
  <si>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</si>
  <si>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</si>
  <si>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</si>
  <si>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</si>
  <si>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</si>
  <si>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</si>
  <si>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</si>
  <si>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</si>
  <si>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</si>
  <si>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</si>
  <si>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</si>
  <si>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</si>
  <si>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</si>
  <si>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</si>
  <si>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</si>
  <si>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</si>
  <si>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</si>
  <si>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</si>
  <si>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</si>
  <si>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</si>
  <si>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</si>
  <si>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</si>
  <si>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</si>
  <si>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</si>
  <si>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</si>
  <si>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</si>
  <si>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</si>
  <si>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</si>
  <si>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</si>
  <si>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</si>
  <si>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</si>
  <si>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</si>
  <si>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</si>
  <si>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</si>
  <si>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</si>
  <si>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</si>
  <si>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</si>
  <si>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</si>
  <si>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</si>
  <si>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</si>
  <si>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</si>
  <si>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</si>
  <si>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</si>
  <si>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</si>
  <si>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</si>
  <si>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</si>
  <si>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</si>
  <si>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</si>
  <si>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</si>
  <si>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</si>
  <si>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</si>
  <si>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</si>
  <si>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</si>
  <si>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</si>
  <si>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</si>
  <si>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</si>
  <si>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</si>
  <si>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</si>
  <si>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</si>
  <si>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</si>
  <si>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</si>
  <si>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</si>
  <si>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</si>
  <si>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</si>
  <si>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</si>
  <si>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</si>
  <si>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</si>
  <si>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</si>
  <si>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</si>
  <si>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</si>
  <si>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</si>
  <si>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</si>
  <si>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</si>
  <si>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</si>
  <si>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</si>
  <si>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</si>
  <si>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</si>
  <si>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</si>
  <si>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</si>
  <si>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</si>
  <si>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</si>
  <si>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</si>
  <si>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</si>
  <si>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</si>
  <si>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</si>
  <si>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</si>
  <si>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</si>
  <si>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</si>
  <si>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</si>
  <si>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</si>
  <si>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</si>
  <si>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</si>
  <si>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</si>
  <si>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</si>
  <si>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</si>
  <si>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</si>
  <si>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</si>
  <si>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</si>
  <si>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</si>
  <si>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</si>
  <si>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</si>
  <si>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</si>
  <si>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</si>
  <si>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</si>
  <si>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</si>
  <si>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</si>
  <si>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</si>
  <si>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</si>
  <si>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</si>
  <si>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</si>
  <si>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</si>
  <si>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</si>
  <si>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</si>
  <si>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</si>
  <si>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</si>
  <si>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</si>
  <si>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</si>
  <si>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</si>
  <si>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</si>
  <si>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</si>
  <si>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</si>
  <si>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</si>
  <si>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</si>
  <si>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</si>
  <si>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</si>
  <si>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</si>
  <si>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</si>
  <si>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</si>
  <si>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</si>
  <si>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</si>
  <si>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</si>
  <si>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</si>
  <si>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</si>
  <si>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</si>
  <si>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</si>
  <si>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</si>
  <si>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</si>
  <si>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</si>
  <si>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</si>
  <si>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</si>
  <si>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</si>
  <si>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</si>
  <si>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</si>
  <si>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</si>
  <si>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</si>
  <si>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</si>
  <si>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</si>
  <si>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</si>
  <si>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</si>
  <si>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</si>
  <si>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</si>
  <si>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</si>
  <si>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</si>
  <si>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</si>
  <si>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</si>
  <si>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</si>
  <si>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</si>
  <si>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</si>
  <si>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</si>
  <si>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</si>
  <si>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</si>
  <si>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</si>
  <si>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</si>
  <si>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</si>
  <si>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</si>
  <si>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</si>
  <si>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</si>
  <si>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</si>
  <si>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</si>
  <si>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</si>
  <si>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</si>
  <si>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</si>
  <si>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</si>
  <si>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</si>
  <si>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</si>
  <si>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</si>
  <si>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</si>
  <si>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</si>
  <si>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</si>
  <si>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</si>
  <si>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</si>
  <si>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</si>
  <si>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</si>
  <si>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</si>
  <si>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</si>
  <si>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</si>
  <si>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</si>
  <si>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</si>
  <si>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</si>
  <si>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</si>
  <si>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</si>
  <si>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</si>
  <si>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</si>
  <si>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</si>
  <si>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</si>
  <si>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</si>
  <si>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</si>
  <si>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</si>
  <si>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</si>
  <si>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</si>
  <si>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</si>
  <si>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</si>
  <si>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</si>
  <si>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</si>
  <si>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</si>
  <si>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</si>
  <si>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</si>
  <si>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</si>
  <si>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</si>
  <si>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</si>
  <si>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</si>
  <si>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</si>
  <si>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</si>
  <si>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</si>
  <si>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</si>
  <si>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</si>
  <si>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</si>
  <si>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</si>
  <si>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</si>
  <si>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</si>
  <si>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</si>
  <si>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</si>
  <si>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</si>
  <si>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</si>
  <si>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</si>
  <si>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</si>
  <si>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</si>
  <si>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</si>
  <si>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</si>
  <si>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</si>
  <si>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</si>
  <si>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</si>
  <si>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</si>
  <si>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</si>
  <si>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</si>
  <si>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</si>
  <si>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</si>
  <si>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</si>
  <si>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</si>
  <si>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</si>
  <si>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</si>
  <si>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</si>
  <si>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</si>
  <si>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</si>
  <si>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</si>
  <si>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</si>
  <si>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</si>
  <si>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</si>
  <si>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</si>
  <si>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</si>
  <si>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</si>
  <si>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</si>
  <si>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</si>
  <si>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</si>
  <si>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</si>
  <si>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</si>
  <si>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</si>
  <si>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</si>
  <si>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</si>
  <si>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</si>
  <si>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</si>
  <si>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</si>
  <si>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</si>
  <si>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</si>
  <si>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</si>
  <si>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</si>
  <si>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</si>
  <si>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</si>
  <si>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</si>
  <si>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</si>
  <si>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</si>
  <si>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</si>
  <si>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</si>
  <si>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</si>
  <si>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</si>
  <si>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</si>
  <si>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</si>
  <si>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</si>
  <si>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</si>
  <si>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</si>
  <si>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</si>
  <si>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</si>
  <si>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</si>
  <si>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</si>
  <si>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</si>
  <si>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</si>
  <si>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</si>
  <si>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</si>
  <si>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</si>
  <si>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</si>
  <si>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</si>
  <si>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</si>
  <si>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</si>
  <si>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</si>
  <si>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</si>
  <si>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</si>
  <si>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</si>
  <si>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</si>
  <si>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</si>
  <si>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</si>
  <si>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</si>
  <si>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</si>
  <si>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</si>
  <si>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</si>
  <si>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</si>
  <si>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</si>
  <si>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</si>
  <si>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</si>
  <si>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</si>
  <si>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</si>
  <si>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</si>
  <si>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</si>
  <si>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</si>
  <si>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</si>
  <si>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</si>
  <si>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</si>
  <si>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</si>
  <si>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</si>
  <si>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</si>
  <si>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</si>
  <si>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</si>
  <si>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</si>
  <si>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</si>
  <si>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</si>
  <si>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</si>
  <si>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</si>
  <si>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</si>
  <si>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</si>
  <si>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</si>
  <si>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</si>
  <si>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</si>
  <si>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</si>
  <si>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</si>
  <si>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</si>
  <si>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</si>
  <si>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</si>
  <si>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</si>
  <si>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</si>
  <si>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</si>
  <si>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</si>
  <si>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</si>
  <si>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</si>
  <si>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</si>
  <si>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</si>
  <si>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</si>
  <si>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</si>
  <si>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</si>
  <si>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</si>
  <si>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</si>
  <si>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</si>
  <si>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</si>
  <si>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</si>
  <si>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</si>
  <si>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</si>
  <si>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</si>
  <si>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</si>
  <si>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</si>
  <si>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</si>
  <si>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</si>
  <si>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</si>
  <si>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</si>
  <si>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</si>
  <si>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</si>
  <si>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</si>
  <si>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</si>
  <si>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</si>
  <si>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</si>
  <si>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</si>
  <si>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</si>
  <si>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</si>
  <si>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</si>
  <si>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</si>
  <si>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</si>
  <si>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</si>
  <si>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</si>
  <si>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</si>
  <si>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</si>
  <si>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</si>
  <si>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</si>
  <si>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</si>
  <si>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</si>
  <si>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</si>
  <si>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</si>
  <si>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</si>
  <si>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</si>
  <si>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</si>
  <si>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</si>
  <si>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</si>
  <si>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</si>
  <si>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</si>
  <si>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</si>
  <si>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</si>
  <si>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</si>
  <si>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</si>
  <si>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</si>
  <si>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</si>
  <si>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</si>
  <si>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</si>
  <si>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</si>
  <si>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</si>
  <si>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</si>
  <si>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</si>
  <si>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</si>
  <si>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</si>
  <si>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</si>
  <si>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</si>
  <si>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</si>
  <si>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</si>
  <si>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</si>
  <si>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</si>
  <si>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</si>
  <si>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</si>
  <si>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</si>
  <si>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</si>
  <si>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</si>
  <si>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</si>
  <si>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</si>
  <si>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</si>
  <si>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</si>
  <si>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</si>
  <si>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</si>
  <si>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</si>
  <si>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</si>
  <si>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</si>
  <si>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</si>
  <si>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</si>
  <si>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</si>
  <si>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</si>
  <si>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</si>
  <si>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</si>
  <si>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</si>
  <si>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</si>
  <si>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</si>
  <si>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</si>
  <si>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</si>
  <si>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</si>
  <si>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</si>
  <si>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</si>
  <si>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</si>
  <si>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</si>
  <si>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</si>
  <si>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</si>
  <si>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</si>
  <si>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</si>
  <si>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</si>
  <si>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</si>
  <si>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</si>
  <si>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</si>
  <si>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</si>
  <si>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</si>
  <si>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</si>
  <si>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</si>
  <si>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</si>
  <si>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</si>
  <si>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</si>
  <si>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</si>
  <si>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</si>
  <si>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</si>
  <si>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</si>
  <si>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</si>
  <si>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</si>
  <si>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</si>
  <si>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</si>
  <si>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</si>
  <si>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</si>
  <si>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</si>
  <si>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</si>
  <si>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</si>
  <si>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</si>
  <si>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</si>
  <si>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</si>
  <si>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</si>
  <si>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</si>
  <si>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</si>
  <si>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</si>
  <si>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</si>
  <si>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</si>
  <si>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</si>
  <si>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</si>
  <si>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</si>
  <si>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</si>
  <si>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</si>
  <si>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</si>
  <si>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</si>
  <si>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</si>
  <si>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</si>
  <si>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</si>
  <si>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</si>
  <si>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</si>
  <si>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</si>
  <si>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</si>
  <si>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</si>
  <si>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</si>
  <si>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</si>
  <si>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</si>
  <si>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</si>
  <si>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</si>
  <si>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</si>
  <si>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</si>
  <si>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</si>
  <si>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</si>
  <si>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</si>
  <si>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</si>
  <si>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</si>
  <si>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</si>
  <si>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</si>
  <si>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</si>
  <si>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</si>
  <si>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</si>
  <si>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</si>
  <si>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</si>
  <si>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</si>
  <si>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</si>
  <si>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</si>
  <si>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</si>
  <si>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</si>
  <si>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</si>
  <si>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</si>
  <si>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</si>
  <si>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</si>
  <si>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</si>
  <si>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</si>
  <si>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</si>
  <si>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</si>
  <si>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</si>
  <si>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</si>
  <si>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</si>
  <si>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</si>
  <si>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</si>
  <si>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</si>
  <si>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</si>
  <si>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</si>
  <si>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</si>
  <si>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</si>
  <si>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</si>
  <si>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</si>
  <si>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</si>
  <si>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</si>
  <si>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</si>
  <si>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</si>
  <si>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</si>
  <si>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</si>
  <si>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</si>
  <si>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</si>
  <si>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</si>
  <si>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</si>
  <si>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</si>
  <si>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</si>
  <si>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</si>
  <si>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</si>
  <si>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</si>
  <si>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</si>
  <si>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</si>
  <si>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</si>
  <si>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</si>
  <si>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</si>
  <si>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</si>
  <si>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</si>
  <si>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</si>
  <si>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</si>
  <si>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</si>
  <si>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</si>
  <si>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</si>
  <si>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</si>
  <si>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</si>
  <si>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</si>
  <si>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</si>
  <si>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</si>
  <si>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</si>
  <si>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</si>
  <si>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</si>
  <si>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</si>
  <si>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</si>
  <si>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</si>
  <si>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</si>
  <si>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</si>
  <si>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</si>
  <si>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</si>
  <si>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</si>
  <si>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</si>
  <si>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</si>
  <si>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</si>
  <si>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</si>
  <si>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</si>
  <si>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</si>
  <si>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</si>
  <si>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</si>
  <si>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</si>
  <si>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</si>
  <si>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</si>
  <si>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</si>
  <si>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</si>
  <si>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</si>
  <si>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</si>
  <si>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</si>
  <si>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</si>
  <si>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</si>
  <si>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</si>
  <si>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</si>
  <si>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</si>
  <si>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</si>
  <si>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</si>
  <si>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</si>
  <si>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</si>
  <si>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</si>
  <si>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</si>
  <si>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</si>
  <si>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</si>
  <si>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</si>
  <si>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</si>
  <si>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</si>
  <si>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</si>
  <si>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</si>
  <si>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</si>
  <si>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</si>
  <si>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</si>
  <si>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</si>
  <si>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</si>
  <si>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</si>
  <si>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</si>
  <si>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</si>
  <si>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</si>
  <si>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</si>
  <si>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</si>
  <si>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</si>
  <si>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</si>
  <si>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</si>
  <si>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</si>
  <si>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</si>
  <si>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</si>
  <si>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</si>
  <si>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</si>
  <si>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</si>
  <si>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</si>
  <si>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</si>
  <si>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</si>
  <si>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</si>
  <si>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</si>
  <si>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</si>
  <si>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</si>
  <si>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</si>
  <si>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</si>
  <si>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</si>
  <si>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</si>
  <si>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</si>
  <si>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</si>
  <si>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</si>
  <si>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</si>
  <si>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</si>
  <si>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</si>
  <si>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</si>
  <si>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</si>
  <si>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</si>
  <si>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</si>
  <si>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</si>
  <si>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</si>
  <si>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</si>
  <si>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</si>
  <si>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</si>
  <si>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</si>
  <si>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</si>
  <si>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</si>
  <si>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</si>
  <si>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</si>
  <si>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</si>
  <si>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</si>
  <si>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</si>
  <si>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</si>
  <si>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</si>
  <si>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</si>
  <si>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</si>
  <si>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</si>
  <si>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</si>
  <si>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</si>
  <si>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</si>
  <si>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</si>
  <si>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</si>
  <si>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</si>
  <si>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</si>
  <si>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</si>
  <si>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</si>
  <si>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</si>
  <si>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</si>
  <si>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</si>
  <si>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</si>
  <si>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</si>
  <si>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</si>
  <si>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</si>
  <si>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</si>
  <si>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</si>
  <si>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</si>
  <si>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</si>
  <si>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</si>
  <si>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</si>
  <si>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</si>
  <si>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</si>
  <si>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</si>
  <si>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</si>
  <si>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</si>
  <si>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</si>
  <si>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</si>
  <si>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</si>
  <si>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</si>
  <si>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</si>
  <si>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</si>
  <si>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</si>
  <si>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</si>
  <si>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</si>
  <si>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</si>
  <si>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</si>
  <si>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</si>
  <si>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</si>
  <si>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</si>
  <si>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</si>
  <si>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</si>
  <si>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</si>
  <si>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</si>
  <si>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</si>
  <si>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</si>
  <si>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</si>
  <si>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</si>
  <si>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</si>
  <si>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</si>
  <si>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</si>
  <si>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</si>
  <si>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</si>
  <si>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</si>
  <si>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</si>
  <si>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</si>
  <si>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</si>
  <si>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</si>
  <si>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</si>
  <si>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</si>
  <si>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</si>
  <si>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</si>
  <si>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</si>
  <si>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</si>
  <si>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</si>
  <si>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</si>
  <si>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</si>
  <si>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</si>
  <si>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</si>
  <si>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</si>
  <si>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</si>
  <si>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</si>
  <si>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</si>
  <si>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</si>
  <si>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</si>
  <si>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</si>
  <si>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</si>
  <si>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</si>
  <si>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</si>
  <si>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</si>
  <si>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</si>
  <si>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</si>
  <si>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</si>
  <si>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</si>
  <si>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</si>
  <si>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</si>
  <si>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</si>
  <si>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</si>
  <si>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</si>
  <si>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</si>
  <si>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</si>
  <si>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</si>
  <si>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</si>
  <si>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</si>
  <si>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</si>
  <si>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</si>
  <si>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</si>
  <si>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</si>
  <si>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</si>
  <si>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</si>
  <si>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</si>
  <si>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</si>
  <si>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</si>
  <si>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</si>
  <si>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</si>
  <si>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</si>
  <si>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</si>
  <si>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</si>
  <si>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</si>
  <si>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</si>
  <si>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</si>
  <si>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</si>
  <si>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</si>
  <si>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</si>
  <si>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</si>
  <si>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</si>
  <si>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</si>
  <si>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</si>
  <si>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</si>
  <si>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</si>
  <si>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</si>
  <si>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</si>
  <si>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</si>
  <si>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</si>
  <si>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</si>
  <si>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</si>
  <si>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</si>
  <si>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</si>
  <si>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</si>
  <si>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</si>
  <si>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</si>
  <si>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</si>
  <si>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</si>
  <si>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</si>
  <si>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</si>
  <si>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</si>
  <si>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</si>
  <si>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</si>
  <si>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</si>
  <si>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</si>
  <si>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</si>
  <si>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</si>
  <si>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</si>
  <si>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</si>
  <si>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</si>
  <si>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</si>
  <si>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</si>
  <si>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</si>
  <si>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</si>
  <si>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</si>
  <si>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</si>
  <si>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</si>
  <si>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</si>
  <si>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</si>
  <si>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</si>
  <si>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</si>
  <si>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</si>
  <si>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</si>
  <si>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</si>
  <si>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</si>
  <si>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</si>
  <si>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</si>
  <si>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</si>
  <si>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</si>
  <si>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</si>
  <si>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</si>
  <si>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</si>
  <si>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</si>
  <si>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</si>
  <si>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</si>
  <si>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</si>
  <si>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</si>
  <si>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</si>
  <si>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</si>
  <si>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</si>
  <si>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</si>
  <si>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</si>
  <si>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</si>
  <si>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</si>
  <si>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</si>
  <si>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</si>
  <si>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</si>
  <si>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</si>
  <si>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</si>
  <si>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</si>
  <si>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</si>
  <si>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</si>
  <si>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</si>
  <si>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</si>
  <si>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</si>
  <si>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</si>
  <si>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</si>
  <si>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</si>
  <si>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</si>
  <si>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</si>
  <si>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</si>
  <si>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</si>
  <si>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</si>
  <si>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</si>
  <si>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</si>
  <si>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</si>
  <si>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</si>
  <si>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</si>
  <si>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</si>
  <si>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</si>
  <si>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</si>
  <si>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</si>
  <si>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</si>
  <si>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</si>
  <si>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</si>
  <si>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</si>
  <si>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</si>
  <si>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</si>
  <si>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</si>
  <si>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</si>
  <si>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</si>
  <si>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</si>
  <si>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</si>
  <si>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</si>
  <si>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</si>
  <si>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</si>
  <si>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</si>
  <si>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</si>
  <si>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</si>
  <si>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</si>
  <si>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</si>
  <si>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</si>
  <si>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</si>
  <si>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</si>
  <si>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</si>
  <si>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</si>
  <si>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</si>
  <si>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</si>
  <si>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</si>
  <si>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</si>
  <si>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</si>
  <si>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</si>
  <si>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</si>
  <si>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</si>
  <si>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</si>
  <si>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</si>
  <si>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</si>
  <si>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</si>
  <si>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</si>
  <si>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</si>
  <si>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</si>
  <si>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</si>
  <si>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</si>
  <si>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</si>
  <si>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</si>
  <si>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</si>
  <si>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</si>
  <si>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</si>
  <si>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</si>
  <si>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</si>
  <si>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</si>
  <si>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</si>
  <si>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</si>
  <si>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</si>
  <si>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</si>
  <si>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</si>
  <si>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</si>
  <si>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</si>
  <si>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</si>
  <si>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</si>
  <si>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</si>
  <si>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</si>
  <si>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</si>
  <si>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</si>
  <si>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</si>
  <si>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</si>
  <si>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</si>
  <si>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</si>
  <si>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</si>
  <si>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</si>
  <si>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</si>
  <si>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</si>
  <si>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</si>
  <si>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</si>
  <si>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</si>
  <si>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</si>
  <si>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</si>
  <si>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</si>
  <si>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</si>
  <si>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</si>
  <si>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</si>
  <si>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</si>
  <si>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</si>
  <si>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</si>
  <si>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</si>
  <si>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</si>
  <si>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</si>
  <si>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</si>
  <si>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</si>
  <si>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</si>
  <si>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</si>
  <si>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</si>
  <si>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</si>
  <si>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</si>
  <si>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</si>
  <si>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</si>
  <si>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</si>
  <si>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</si>
  <si>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</si>
  <si>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</si>
  <si>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</si>
  <si>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</si>
  <si>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</si>
  <si>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</si>
  <si>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</si>
  <si>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</si>
  <si>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</si>
  <si>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</si>
  <si>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</si>
  <si>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</si>
  <si>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</si>
  <si>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</si>
  <si>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</si>
  <si>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</si>
  <si>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</si>
  <si>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</si>
  <si>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</si>
  <si>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</si>
  <si>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</si>
  <si>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</si>
  <si>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</si>
  <si>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</si>
  <si>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</si>
  <si>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</si>
  <si>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</si>
  <si>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</si>
  <si>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</si>
  <si>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</si>
  <si>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</si>
  <si>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</si>
  <si>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</si>
  <si>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</si>
  <si>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</si>
  <si>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</si>
  <si>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</si>
  <si>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</si>
  <si>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</si>
  <si>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</si>
  <si>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</si>
  <si>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</si>
  <si>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</si>
  <si>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</si>
  <si>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</si>
  <si>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</si>
  <si>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</si>
  <si>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</si>
  <si>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</si>
  <si>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</si>
  <si>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</si>
  <si>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</si>
  <si>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</si>
  <si>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</si>
  <si>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</si>
  <si>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</si>
  <si>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</si>
  <si>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</si>
  <si>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</si>
  <si>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</si>
  <si>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</si>
  <si>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</si>
  <si>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</si>
  <si>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</si>
  <si>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</si>
  <si>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</si>
  <si>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</si>
  <si>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</si>
  <si>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</si>
  <si>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</si>
  <si>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</si>
  <si>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</si>
  <si>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</si>
  <si>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</si>
  <si>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</si>
  <si>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</si>
  <si>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</si>
  <si>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</si>
  <si>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</si>
  <si>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</si>
  <si>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</si>
  <si>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</si>
  <si>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</si>
  <si>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</si>
  <si>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</si>
  <si>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</si>
  <si>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</si>
  <si>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</si>
  <si>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</si>
  <si>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</si>
  <si>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</si>
  <si>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</si>
  <si>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</si>
  <si>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</si>
  <si>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</si>
  <si>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</si>
  <si>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</si>
  <si>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</si>
  <si>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</si>
  <si>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</si>
  <si>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</si>
  <si>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</si>
  <si>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</si>
  <si>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</si>
  <si>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</si>
  <si>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</si>
  <si>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</si>
  <si>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</si>
  <si>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</si>
  <si>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</si>
  <si>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</si>
  <si>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</si>
  <si>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</si>
  <si>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</si>
  <si>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</si>
  <si>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</si>
  <si>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</si>
  <si>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</si>
  <si>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</si>
  <si>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</si>
  <si>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</si>
  <si>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</si>
  <si>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</si>
  <si>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</si>
  <si>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</si>
  <si>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</si>
  <si>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</si>
  <si>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</si>
  <si>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</si>
  <si>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</si>
  <si>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</si>
  <si>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</si>
  <si>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</si>
  <si>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</si>
  <si>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</si>
  <si>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</si>
  <si>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</si>
  <si>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</si>
  <si>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</si>
  <si>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</si>
  <si>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</si>
  <si>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</si>
  <si>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</si>
  <si>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</si>
  <si>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</si>
  <si>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</si>
  <si>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</si>
  <si>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</si>
  <si>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</si>
  <si>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</si>
  <si>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</si>
  <si>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</si>
  <si>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</si>
  <si>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</si>
  <si>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</si>
  <si>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</si>
  <si>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</si>
  <si>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</si>
  <si>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</si>
  <si>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</si>
  <si>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</si>
  <si>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</si>
  <si>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</si>
  <si>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</si>
  <si>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</si>
  <si>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</si>
  <si>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</si>
  <si>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</si>
  <si>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</si>
  <si>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</si>
  <si>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</si>
  <si>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</si>
  <si>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</si>
  <si>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</si>
  <si>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</si>
  <si>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</si>
  <si>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</si>
  <si>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</si>
  <si>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</si>
  <si>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</si>
  <si>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</si>
  <si>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</si>
  <si>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</si>
  <si>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</si>
  <si>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</si>
  <si>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</si>
  <si>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</si>
  <si>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</si>
  <si>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</si>
  <si>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</si>
  <si>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</si>
  <si>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</si>
  <si>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</si>
  <si>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</si>
  <si>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</si>
  <si>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</si>
  <si>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</si>
  <si>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</si>
  <si>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</si>
  <si>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</si>
  <si>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</si>
  <si>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</si>
  <si>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</si>
  <si>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</si>
  <si>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</si>
  <si>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</si>
  <si>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</si>
  <si>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</si>
  <si>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</si>
  <si>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</si>
  <si>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</si>
  <si>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</si>
  <si>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</si>
  <si>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</si>
  <si>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</si>
  <si>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</si>
  <si>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</si>
  <si>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</si>
  <si>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</si>
  <si>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</si>
  <si>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</si>
  <si>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</si>
  <si>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</si>
  <si>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</si>
  <si>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</si>
  <si>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</si>
  <si>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</si>
  <si>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</si>
  <si>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</si>
  <si>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</si>
  <si>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</si>
  <si>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</si>
  <si>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</si>
  <si>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</si>
  <si>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</si>
  <si>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</si>
  <si>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</si>
  <si>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</si>
  <si>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</si>
  <si>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</si>
  <si>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</si>
  <si>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</si>
  <si>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</si>
  <si>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</si>
  <si>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</si>
  <si>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</si>
  <si>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</si>
  <si>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</si>
  <si>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</si>
  <si>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</si>
  <si>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</si>
  <si>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</si>
  <si>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</si>
  <si>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</si>
  <si>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</si>
  <si>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</si>
  <si>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</si>
  <si>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</si>
  <si>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</si>
  <si>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</si>
  <si>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</si>
  <si>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</si>
  <si>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</si>
  <si>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</si>
  <si>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</si>
  <si>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</si>
  <si>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</si>
  <si>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</si>
  <si>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</si>
  <si>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</si>
  <si>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</si>
  <si>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</si>
  <si>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</si>
  <si>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</si>
  <si>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</si>
  <si>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</si>
  <si>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</si>
  <si>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</si>
  <si>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</si>
  <si>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</si>
  <si>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</si>
  <si>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</si>
  <si>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</si>
  <si>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</si>
  <si>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</si>
  <si>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</si>
  <si>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</si>
  <si>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</si>
  <si>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</si>
  <si>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</si>
  <si>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</si>
  <si>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</si>
  <si>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</si>
  <si>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</si>
  <si>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</si>
  <si>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</si>
  <si>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</si>
  <si>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</si>
  <si>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</si>
  <si>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</si>
  <si>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</si>
  <si>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</si>
  <si>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</si>
  <si>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</si>
  <si>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</si>
  <si>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</si>
  <si>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</si>
  <si>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</si>
  <si>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</si>
  <si>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</si>
  <si>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</si>
  <si>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</si>
  <si>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</si>
  <si>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</si>
  <si>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</si>
  <si>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</si>
  <si>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</si>
  <si>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</si>
  <si>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</si>
  <si>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</si>
  <si>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</si>
  <si>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</si>
  <si>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</si>
  <si>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</si>
  <si>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</si>
  <si>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</si>
  <si>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</si>
  <si>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</si>
  <si>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</si>
  <si>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</si>
  <si>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</si>
  <si>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</si>
  <si>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</si>
  <si>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</si>
  <si>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</si>
  <si>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</si>
  <si>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</si>
  <si>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</si>
  <si>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</si>
  <si>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</si>
  <si>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</si>
  <si>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</si>
  <si>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</si>
  <si>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</si>
  <si>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</si>
  <si>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</si>
  <si>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</si>
  <si>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</si>
  <si>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</si>
  <si>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</si>
  <si>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</si>
  <si>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</si>
  <si>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</si>
  <si>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</si>
  <si>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</si>
  <si>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</si>
  <si>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</si>
  <si>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</si>
  <si>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</si>
  <si>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</si>
  <si>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</si>
  <si>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</si>
  <si>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</si>
  <si>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</si>
  <si>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</si>
  <si>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</si>
  <si>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</si>
  <si>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</si>
  <si>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</si>
  <si>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</si>
  <si>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</si>
  <si>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</si>
  <si>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</si>
  <si>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</si>
  <si>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</si>
  <si>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</si>
  <si>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</si>
  <si>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</si>
  <si>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</si>
  <si>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</si>
  <si>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</si>
  <si>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</si>
  <si>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</si>
  <si>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</si>
  <si>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</si>
  <si>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</si>
  <si>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</si>
  <si>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</si>
  <si>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</si>
  <si>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</si>
  <si>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</si>
  <si>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</si>
  <si>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</si>
  <si>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</si>
  <si>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</si>
  <si>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</si>
  <si>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</si>
  <si>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</si>
  <si>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</si>
  <si>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</si>
  <si>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</si>
  <si>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</si>
  <si>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</si>
  <si>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</si>
  <si>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</si>
  <si>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</si>
  <si>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</si>
  <si>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</si>
  <si>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</si>
  <si>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</si>
  <si>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</si>
  <si>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</si>
  <si>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</si>
  <si>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</si>
  <si>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</si>
  <si>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</si>
  <si>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</si>
  <si>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</si>
  <si>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</si>
  <si>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</si>
  <si>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</si>
  <si>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</si>
  <si>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</si>
  <si>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</si>
  <si>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</si>
  <si>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</si>
  <si>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</si>
  <si>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</si>
  <si>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</si>
  <si>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</si>
  <si>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</si>
  <si>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</si>
  <si>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</si>
  <si>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</si>
  <si>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</si>
  <si>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</si>
  <si>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</si>
  <si>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</si>
  <si>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</si>
  <si>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</si>
  <si>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</si>
  <si>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</si>
  <si>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</si>
  <si>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</si>
  <si>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</si>
  <si>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</si>
  <si>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</si>
  <si>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</si>
  <si>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</si>
  <si>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</si>
  <si>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</si>
  <si>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</si>
  <si>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</si>
  <si>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</si>
  <si>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</si>
  <si>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</si>
  <si>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</si>
  <si>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</si>
  <si>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</si>
  <si>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</si>
  <si>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</si>
  <si>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</si>
  <si>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</si>
  <si>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</si>
  <si>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</si>
  <si>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</si>
  <si>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</si>
  <si>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</si>
  <si>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</si>
  <si>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</si>
  <si>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</si>
  <si>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</si>
  <si>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</si>
  <si>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</si>
  <si>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</si>
  <si>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</si>
  <si>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</si>
  <si>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</si>
  <si>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</si>
  <si>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</si>
  <si>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</si>
  <si>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</si>
  <si>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</si>
  <si>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</si>
  <si>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</si>
  <si>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</si>
  <si>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</si>
  <si>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</si>
  <si>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</si>
  <si>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</si>
  <si>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</si>
  <si>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</si>
  <si>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</si>
  <si>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</si>
  <si>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</si>
  <si>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</si>
  <si>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</si>
  <si>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</si>
  <si>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</si>
  <si>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</si>
  <si>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</si>
  <si>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</si>
  <si>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</si>
  <si>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</si>
  <si>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</si>
  <si>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</si>
  <si>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</si>
  <si>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</si>
  <si>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</si>
  <si>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</si>
  <si>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</si>
  <si>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</si>
  <si>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</si>
  <si>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</si>
  <si>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</si>
  <si>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</si>
  <si>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</si>
  <si>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</si>
  <si>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</si>
  <si>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</si>
  <si>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</si>
  <si>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</si>
  <si>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</si>
  <si>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</si>
  <si>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</si>
  <si>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</si>
  <si>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</si>
  <si>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</si>
  <si>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</si>
  <si>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</si>
  <si>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</si>
  <si>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</si>
  <si>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</si>
  <si>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</si>
  <si>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</si>
  <si>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</si>
  <si>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</si>
  <si>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</si>
  <si>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</si>
  <si>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</si>
  <si>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</si>
  <si>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</si>
  <si>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</si>
  <si>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</si>
  <si>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</si>
  <si>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</si>
  <si>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</si>
  <si>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</si>
  <si>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</si>
  <si>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</si>
  <si>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</si>
  <si>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</si>
  <si>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</si>
  <si>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</si>
  <si>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</si>
  <si>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</si>
  <si>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</si>
  <si>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</si>
  <si>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</si>
  <si>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</si>
  <si>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</si>
  <si>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</si>
  <si>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</si>
  <si>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</si>
  <si>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</si>
  <si>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</si>
  <si>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</si>
  <si>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</si>
  <si>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</si>
  <si>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</si>
  <si>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</si>
  <si>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</si>
  <si>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</si>
  <si>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</si>
  <si>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</si>
  <si>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</si>
  <si>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</si>
  <si>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</si>
  <si>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</si>
  <si>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</si>
  <si>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</si>
  <si>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</si>
  <si>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</si>
  <si>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</si>
  <si>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</si>
  <si>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</si>
  <si>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</si>
  <si>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</si>
  <si>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</si>
  <si>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</si>
  <si>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</si>
  <si>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</si>
  <si>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</si>
  <si>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</si>
  <si>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</si>
  <si>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</si>
  <si>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</si>
  <si>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</si>
  <si>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</si>
  <si>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</si>
  <si>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</si>
  <si>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</si>
  <si>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</si>
  <si>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</si>
  <si>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</si>
  <si>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</si>
  <si>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</si>
  <si>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</si>
  <si>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</si>
  <si>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</si>
  <si>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</si>
  <si>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</si>
  <si>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</si>
  <si>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</si>
  <si>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</si>
  <si>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</si>
  <si>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</si>
  <si>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</si>
  <si>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</si>
  <si>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</si>
  <si>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</si>
  <si>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</si>
  <si>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</si>
  <si>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</si>
  <si>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</si>
  <si>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</si>
  <si>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</si>
  <si>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</si>
  <si>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</si>
  <si>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</si>
  <si>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</si>
  <si>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</si>
  <si>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</si>
  <si>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</si>
  <si>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</si>
  <si>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</si>
  <si>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</si>
  <si>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</si>
  <si>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</si>
  <si>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</si>
  <si>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</si>
  <si>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</si>
  <si>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</si>
  <si>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</si>
  <si>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</si>
  <si>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</si>
  <si>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</si>
  <si>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</si>
  <si>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</si>
  <si>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</si>
  <si>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</si>
  <si>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</si>
  <si>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</si>
  <si>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</si>
  <si>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</si>
  <si>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</si>
  <si>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</si>
  <si>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</si>
  <si>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</si>
  <si>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</si>
  <si>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</si>
  <si>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</si>
  <si>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</si>
  <si>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</si>
  <si>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</si>
  <si>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</si>
  <si>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</si>
  <si>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</si>
  <si>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</si>
  <si>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</si>
  <si>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</si>
  <si>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</si>
  <si>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</si>
  <si>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</si>
  <si>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</si>
  <si>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</si>
  <si>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</si>
  <si>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</si>
  <si>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</si>
  <si>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</si>
  <si>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</si>
  <si>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</si>
  <si>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</si>
  <si>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</si>
  <si>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</si>
  <si>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</si>
  <si>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</si>
  <si>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</si>
  <si>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</si>
  <si>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</si>
  <si>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</si>
  <si>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</si>
  <si>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</si>
  <si>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</si>
  <si>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</si>
  <si>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</si>
  <si>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</si>
  <si>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</si>
  <si>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</si>
  <si>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</si>
  <si>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</si>
  <si>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</si>
  <si>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</si>
  <si>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</si>
  <si>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</si>
  <si>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</si>
  <si>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</si>
  <si>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</si>
  <si>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</si>
  <si>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</si>
  <si>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</si>
  <si>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</si>
  <si>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</si>
  <si>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</si>
  <si>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</si>
  <si>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</si>
  <si>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</si>
  <si>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</si>
  <si>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</si>
  <si>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</si>
  <si>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</si>
  <si>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</si>
  <si>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</si>
  <si>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</si>
  <si>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</si>
  <si>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</si>
  <si>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</si>
  <si>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</si>
  <si>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</si>
  <si>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</si>
  <si>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</si>
  <si>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</si>
  <si>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</si>
  <si>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</si>
  <si>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</si>
  <si>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</si>
  <si>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</si>
  <si>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</si>
  <si>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</si>
  <si>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</si>
  <si>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</si>
  <si>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</si>
  <si>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</si>
  <si>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</si>
  <si>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</si>
  <si>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</si>
  <si>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</si>
  <si>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</si>
  <si>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</si>
  <si>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</si>
  <si>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</si>
  <si>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</si>
  <si>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</si>
  <si>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</si>
  <si>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</si>
  <si>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</si>
  <si>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</si>
  <si>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</si>
  <si>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</si>
  <si>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</si>
  <si>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</si>
  <si>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</si>
  <si>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</si>
  <si>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</si>
  <si>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</si>
  <si>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</si>
  <si>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</si>
  <si>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</si>
  <si>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</si>
  <si>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</si>
  <si>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</si>
  <si>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</si>
  <si>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</si>
  <si>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</si>
  <si>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</si>
  <si>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</si>
  <si>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</si>
  <si>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</si>
  <si>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</si>
  <si>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</si>
  <si>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</si>
  <si>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</si>
  <si>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</si>
  <si>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</si>
  <si>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</si>
  <si>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</si>
  <si>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</si>
  <si>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</si>
  <si>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</si>
  <si>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</si>
  <si>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</si>
  <si>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</si>
  <si>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</si>
  <si>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</si>
  <si>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</si>
  <si>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</si>
  <si>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</si>
  <si>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</si>
  <si>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</si>
  <si>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</si>
  <si>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</si>
  <si>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</si>
  <si>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</si>
  <si>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</si>
  <si>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</si>
  <si>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</si>
  <si>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</si>
  <si>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</si>
  <si>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</si>
  <si>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</si>
  <si>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</si>
  <si>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</si>
  <si>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</si>
  <si>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</si>
  <si>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</si>
  <si>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</si>
  <si>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</si>
  <si>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</si>
  <si>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</si>
  <si>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</si>
  <si>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</si>
  <si>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</si>
  <si>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</si>
  <si>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</si>
  <si>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</si>
  <si>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</si>
  <si>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</si>
  <si>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</si>
  <si>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</si>
  <si>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</si>
  <si>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</si>
  <si>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</si>
  <si>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</si>
  <si>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</si>
  <si>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</si>
  <si>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</si>
  <si>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</si>
  <si>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</si>
  <si>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</si>
  <si>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</si>
  <si>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</si>
  <si>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</si>
  <si>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</si>
  <si>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</si>
  <si>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</si>
  <si>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</si>
  <si>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</si>
  <si>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</si>
  <si>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</si>
  <si>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</si>
  <si>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</si>
  <si>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</si>
  <si>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</si>
  <si>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</si>
  <si>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</si>
  <si>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</si>
  <si>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</si>
  <si>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</si>
  <si>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</si>
  <si>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</si>
  <si>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</si>
  <si>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</si>
  <si>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</si>
  <si>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</si>
  <si>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</si>
  <si>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</si>
  <si>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</si>
  <si>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</si>
  <si>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</si>
  <si>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</si>
  <si>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</si>
  <si>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</si>
  <si>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</si>
  <si>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</si>
  <si>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</si>
  <si>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</si>
  <si>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</si>
  <si>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</si>
  <si>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</si>
  <si>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</si>
  <si>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</si>
  <si>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</si>
  <si>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</si>
  <si>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</si>
  <si>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</si>
  <si>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</si>
  <si>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</si>
  <si>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</si>
  <si>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</si>
  <si>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</si>
  <si>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</si>
  <si>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</si>
  <si>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</si>
  <si>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</si>
  <si>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</si>
  <si>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</si>
  <si>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</si>
  <si>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</si>
  <si>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</si>
  <si>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</si>
  <si>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</si>
  <si>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</si>
  <si>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</si>
  <si>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</si>
  <si>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</si>
  <si>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</si>
  <si>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</si>
  <si>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</si>
  <si>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</si>
  <si>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</si>
  <si>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</si>
  <si>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</si>
  <si>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</si>
  <si>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</si>
  <si>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</si>
  <si>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</si>
  <si>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</si>
  <si>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</si>
  <si>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</si>
  <si>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</si>
  <si>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</si>
  <si>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</si>
  <si>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</si>
  <si>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</si>
  <si>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</si>
  <si>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</si>
  <si>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</si>
  <si>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</si>
  <si>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</si>
  <si>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</si>
  <si>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</si>
  <si>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</si>
  <si>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</si>
  <si>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</si>
  <si>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</si>
  <si>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</si>
  <si>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</si>
  <si>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</si>
  <si>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</si>
  <si>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</si>
  <si>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</si>
  <si>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</si>
  <si>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</si>
  <si>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</si>
  <si>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</si>
  <si>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</si>
  <si>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</si>
  <si>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</si>
  <si>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</si>
  <si>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</si>
  <si>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</si>
  <si>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</si>
  <si>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</si>
  <si>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</si>
  <si>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</si>
  <si>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</si>
  <si>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</si>
  <si>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</si>
  <si>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</si>
  <si>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</si>
  <si>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</si>
  <si>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</si>
  <si>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</si>
  <si>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</si>
  <si>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</si>
  <si>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</si>
  <si>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</si>
  <si>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</si>
  <si>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</si>
  <si>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</si>
  <si>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</si>
  <si>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</si>
  <si>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</si>
  <si>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</si>
  <si>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</si>
  <si>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</si>
  <si>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</si>
  <si>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</si>
  <si>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</si>
  <si>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</si>
  <si>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</si>
  <si>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</si>
  <si>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</si>
  <si>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</si>
  <si>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</si>
  <si>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</si>
  <si>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</si>
  <si>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</si>
  <si>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</si>
  <si>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</si>
  <si>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</si>
  <si>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</si>
  <si>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</si>
  <si>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</si>
  <si>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</si>
  <si>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</si>
  <si>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</si>
  <si>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</si>
  <si>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</si>
  <si>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</si>
  <si>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</si>
  <si>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</si>
  <si>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</si>
  <si>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</si>
  <si>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</si>
  <si>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</si>
  <si>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</si>
  <si>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</si>
  <si>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</si>
  <si>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</si>
  <si>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</si>
  <si>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</si>
  <si>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</si>
  <si>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</si>
  <si>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</si>
  <si>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</si>
  <si>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</si>
  <si>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</si>
  <si>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</si>
  <si>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</si>
  <si>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</si>
  <si>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</si>
  <si>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</si>
  <si>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</si>
  <si>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</si>
  <si>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</si>
  <si>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</si>
  <si>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</si>
  <si>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</si>
  <si>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</si>
  <si>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</si>
  <si>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</si>
  <si>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</si>
  <si>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</si>
  <si>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</si>
  <si>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</si>
  <si>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</si>
  <si>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</si>
  <si>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</si>
  <si>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</si>
  <si>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</si>
  <si>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</si>
  <si>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</si>
  <si>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</si>
  <si>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</si>
  <si>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</si>
  <si>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</si>
  <si>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</si>
  <si>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</si>
  <si>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</si>
  <si>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</si>
  <si>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</si>
  <si>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</si>
  <si>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</si>
  <si>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</si>
  <si>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</si>
  <si>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</si>
  <si>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</si>
  <si>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</si>
  <si>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</si>
  <si>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</si>
  <si>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</si>
  <si>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</si>
  <si>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</si>
  <si>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</si>
  <si>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</si>
  <si>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</si>
  <si>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</si>
  <si>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</si>
  <si>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</si>
  <si>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</si>
  <si>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</si>
  <si>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</si>
  <si>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</si>
  <si>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</si>
  <si>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</si>
  <si>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</si>
  <si>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</si>
  <si>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</si>
  <si>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</si>
  <si>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</si>
  <si>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</si>
  <si>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</si>
  <si>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</si>
  <si>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</si>
  <si>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</si>
  <si>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</si>
  <si>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</si>
  <si>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</si>
  <si>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</si>
  <si>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</si>
  <si>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</si>
  <si>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</si>
  <si>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</si>
  <si>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</si>
  <si>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</si>
  <si>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</si>
  <si>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</si>
  <si>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</si>
  <si>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</si>
  <si>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</si>
  <si>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</si>
  <si>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</si>
  <si>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</si>
  <si>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</si>
  <si>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</si>
  <si>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</si>
  <si>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</si>
  <si>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</si>
  <si>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</si>
  <si>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</si>
  <si>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</si>
  <si>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</si>
  <si>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</si>
  <si>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</si>
  <si>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</si>
  <si>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</si>
  <si>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</si>
  <si>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</si>
  <si>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</si>
  <si>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</si>
  <si>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</si>
  <si>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</si>
  <si>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</si>
  <si>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</si>
  <si>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</si>
  <si>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</si>
  <si>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</si>
  <si>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</si>
  <si>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</si>
  <si>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</si>
  <si>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</si>
  <si>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</si>
  <si>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</si>
  <si>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</si>
  <si>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</si>
  <si>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</si>
  <si>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</si>
  <si>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</si>
  <si>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</si>
  <si>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</si>
  <si>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</si>
  <si>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</si>
  <si>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</si>
  <si>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</si>
  <si>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</si>
  <si>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</si>
  <si>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</si>
  <si>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</si>
  <si>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</si>
  <si>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</si>
  <si>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</si>
  <si>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</si>
  <si>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</si>
  <si>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</si>
  <si>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</si>
  <si>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</si>
  <si>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</si>
  <si>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</si>
  <si>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</si>
  <si>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</si>
  <si>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</si>
  <si>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</si>
  <si>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</si>
  <si>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</si>
  <si>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</si>
  <si>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</si>
  <si>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</si>
  <si>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</si>
  <si>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</si>
  <si>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</si>
  <si>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</si>
  <si>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</si>
  <si>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</si>
  <si>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</si>
  <si>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</si>
  <si>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</si>
  <si>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</si>
  <si>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</si>
  <si>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</si>
  <si>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</si>
  <si>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</si>
  <si>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</si>
  <si>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</si>
  <si>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</si>
  <si>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</si>
  <si>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</si>
  <si>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</si>
  <si>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</si>
  <si>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</si>
  <si>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</si>
  <si>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</si>
  <si>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</si>
  <si>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</si>
  <si>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</si>
  <si>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</si>
  <si>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</si>
  <si>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</si>
  <si>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</si>
  <si>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</si>
  <si>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</si>
  <si>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</si>
  <si>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</si>
  <si>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</si>
  <si>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</si>
  <si>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</si>
  <si>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</si>
  <si>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</si>
  <si>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</si>
  <si>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</si>
  <si>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</si>
  <si>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</si>
  <si>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</si>
  <si>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</si>
  <si>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</si>
  <si>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</si>
  <si>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</si>
  <si>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</si>
  <si>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</si>
  <si>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</si>
  <si>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</si>
  <si>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</si>
  <si>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</si>
  <si>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</si>
  <si>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</si>
  <si>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</si>
  <si>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</si>
  <si>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</si>
  <si>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</si>
  <si>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</si>
  <si>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</si>
  <si>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</si>
  <si>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</si>
  <si>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</si>
  <si>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</si>
  <si>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</si>
  <si>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</si>
  <si>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</si>
  <si>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</si>
  <si>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</si>
  <si>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</si>
  <si>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</si>
  <si>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</si>
  <si>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</si>
  <si>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</si>
  <si>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</si>
  <si>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</si>
  <si>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</si>
  <si>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</si>
  <si>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</si>
  <si>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</si>
  <si>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</si>
  <si>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</si>
  <si>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</si>
  <si>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</si>
  <si>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</si>
  <si>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</si>
  <si>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</si>
  <si>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</si>
  <si>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</si>
  <si>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</si>
  <si>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</si>
  <si>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</si>
  <si>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</si>
  <si>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</si>
  <si>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</si>
  <si>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</si>
  <si>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</si>
  <si>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</si>
  <si>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</si>
  <si>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</si>
  <si>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</si>
  <si>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</si>
  <si>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</si>
  <si>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</si>
  <si>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</si>
  <si>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</si>
  <si>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</si>
  <si>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</si>
  <si>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</si>
  <si>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</si>
  <si>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</si>
  <si>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</si>
  <si>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</si>
  <si>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</si>
  <si>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</si>
  <si>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</si>
  <si>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</si>
  <si>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</si>
  <si>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</si>
  <si>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</si>
  <si>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</si>
  <si>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</si>
  <si>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</si>
  <si>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</si>
  <si>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</si>
  <si>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</si>
  <si>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</si>
  <si>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</si>
  <si>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</si>
  <si>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</si>
  <si>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</si>
  <si>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</si>
  <si>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</si>
  <si>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</si>
  <si>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</si>
  <si>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</si>
  <si>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</si>
  <si>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</si>
  <si>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</si>
  <si>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</si>
  <si>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</si>
  <si>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</si>
  <si>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</si>
  <si>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</si>
  <si>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</si>
  <si>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</si>
  <si>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</si>
  <si>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</si>
  <si>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</si>
  <si>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</si>
  <si>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</si>
  <si>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</si>
  <si>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</si>
  <si>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</si>
  <si>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</si>
  <si>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</si>
  <si>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</si>
  <si>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</si>
  <si>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</si>
  <si>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</si>
  <si>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</si>
  <si>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</si>
  <si>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</si>
  <si>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</si>
  <si>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</si>
  <si>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</si>
  <si>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</si>
  <si>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</si>
  <si>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</si>
  <si>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</si>
  <si>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</si>
  <si>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</si>
  <si>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</si>
  <si>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</si>
  <si>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</si>
  <si>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</si>
  <si>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</si>
  <si>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</si>
  <si>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</si>
  <si>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</si>
  <si>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</si>
  <si>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</si>
  <si>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</si>
  <si>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</si>
  <si>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</si>
  <si>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</si>
  <si>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</si>
  <si>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</si>
  <si>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</si>
  <si>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</si>
  <si>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</si>
  <si>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</si>
  <si>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</si>
  <si>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</si>
  <si>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</si>
  <si>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</si>
  <si>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</si>
  <si>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</si>
  <si>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</si>
  <si>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</si>
  <si>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</si>
  <si>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</si>
  <si>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</si>
  <si>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</si>
  <si>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</si>
  <si>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</si>
  <si>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</si>
  <si>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</si>
  <si>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</si>
  <si>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</si>
  <si>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</si>
  <si>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</si>
  <si>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</si>
  <si>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</si>
  <si>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</si>
  <si>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</si>
  <si>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</si>
  <si>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</si>
  <si>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</si>
  <si>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</si>
  <si>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</si>
  <si>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</si>
  <si>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</si>
  <si>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</si>
  <si>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</si>
  <si>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</si>
  <si>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</si>
  <si>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</si>
  <si>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</si>
  <si>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</si>
  <si>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</si>
  <si>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</si>
  <si>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</si>
  <si>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</si>
  <si>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</si>
  <si>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</si>
  <si>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</si>
  <si>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</si>
  <si>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</si>
  <si>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</si>
  <si>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</si>
  <si>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</si>
  <si>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</si>
  <si>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</si>
  <si>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</si>
  <si>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</si>
  <si>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</si>
  <si>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</si>
  <si>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</si>
  <si>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</si>
  <si>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</si>
  <si>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</si>
  <si>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</si>
  <si>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</si>
  <si>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</si>
  <si>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</si>
  <si>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</si>
  <si>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</si>
  <si>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</si>
  <si>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</si>
  <si>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</si>
  <si>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</si>
  <si>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</si>
  <si>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</si>
  <si>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</si>
  <si>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</si>
  <si>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</si>
  <si>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</si>
  <si>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</si>
  <si>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</si>
  <si>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</si>
  <si>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</si>
  <si>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</si>
  <si>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</si>
  <si>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</si>
  <si>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</si>
  <si>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</si>
  <si>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</si>
  <si>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</si>
  <si>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</si>
  <si>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</si>
  <si>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</si>
  <si>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</si>
  <si>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</si>
  <si>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</si>
  <si>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</si>
  <si>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</si>
  <si>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</si>
  <si>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</si>
  <si>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</si>
  <si>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</si>
  <si>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</si>
  <si>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</si>
  <si>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</si>
  <si>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</si>
  <si>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</si>
  <si>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</si>
  <si>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</si>
  <si>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</si>
  <si>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</si>
  <si>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</si>
  <si>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</si>
  <si>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</si>
  <si>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</si>
  <si>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</si>
  <si>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</si>
  <si>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</si>
  <si>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</si>
  <si>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</si>
  <si>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</si>
  <si>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</si>
  <si>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</si>
  <si>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</si>
  <si>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</si>
  <si>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</si>
  <si>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</si>
  <si>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</si>
  <si>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</si>
  <si>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</si>
  <si>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</si>
  <si>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</si>
  <si>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</si>
  <si>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</si>
  <si>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</si>
  <si>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</si>
  <si>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</si>
  <si>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</si>
  <si>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</si>
  <si>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</si>
  <si>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</si>
  <si>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</si>
  <si>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</si>
  <si>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</si>
  <si>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</si>
  <si>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</si>
  <si>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</si>
  <si>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</si>
  <si>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</si>
  <si>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</si>
  <si>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</si>
  <si>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</si>
  <si>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</si>
  <si>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</si>
  <si>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</si>
  <si>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</si>
  <si>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</si>
  <si>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</si>
  <si>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</si>
  <si>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</si>
  <si>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</si>
  <si>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</si>
  <si>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</si>
  <si>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</si>
  <si>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</si>
  <si>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</si>
  <si>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</si>
  <si>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</si>
  <si>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</si>
  <si>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</si>
  <si>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</si>
  <si>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</si>
  <si>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</si>
  <si>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</si>
  <si>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</si>
  <si>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</si>
  <si>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</si>
  <si>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</si>
  <si>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</si>
  <si>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</si>
  <si>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</si>
  <si>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</si>
  <si>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</si>
  <si>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</si>
  <si>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</si>
  <si>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</si>
  <si>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</si>
  <si>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</si>
  <si>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</si>
  <si>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</si>
  <si>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</si>
  <si>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</si>
  <si>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</si>
  <si>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</si>
  <si>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</si>
  <si>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</si>
  <si>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</si>
  <si>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</si>
  <si>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</si>
  <si>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</si>
  <si>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</si>
  <si>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</si>
  <si>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</si>
  <si>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</si>
  <si>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</si>
  <si>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</si>
  <si>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</si>
  <si>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</si>
  <si>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</si>
  <si>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</si>
  <si>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</si>
  <si>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</si>
  <si>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</si>
  <si>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</si>
  <si>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</si>
  <si>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</si>
  <si>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</si>
  <si>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</si>
  <si>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</si>
  <si>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</si>
  <si>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</si>
  <si>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</si>
  <si>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</si>
  <si>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</si>
  <si>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</si>
  <si>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</si>
  <si>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</si>
  <si>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</si>
  <si>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</si>
  <si>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</si>
  <si>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</si>
  <si>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</si>
  <si>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</si>
  <si>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</si>
  <si>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</si>
  <si>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</si>
  <si>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</si>
  <si>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</si>
  <si>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</si>
  <si>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</si>
  <si>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</si>
  <si>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</si>
  <si>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</si>
  <si>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</si>
  <si>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</si>
  <si>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</si>
  <si>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</si>
  <si>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</si>
  <si>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</si>
  <si>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</si>
  <si>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</si>
  <si>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</si>
  <si>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</si>
  <si>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</si>
  <si>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</si>
  <si>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</si>
  <si>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</si>
  <si>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</si>
  <si>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</si>
  <si>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</si>
  <si>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</si>
  <si>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</si>
  <si>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</si>
  <si>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</si>
  <si>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</si>
  <si>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</si>
  <si>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</si>
  <si>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</si>
  <si>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</si>
  <si>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</si>
  <si>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</si>
  <si>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</si>
  <si>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</si>
  <si>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</si>
  <si>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</si>
  <si>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</si>
  <si>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</si>
  <si>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</si>
  <si>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</si>
  <si>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</si>
  <si>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</si>
  <si>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</si>
  <si>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</si>
  <si>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</si>
  <si>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</si>
  <si>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</si>
  <si>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</si>
  <si>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</si>
  <si>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</si>
  <si>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</si>
  <si>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</si>
  <si>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</si>
  <si>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</si>
  <si>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</si>
  <si>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</si>
  <si>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</si>
  <si>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</si>
  <si>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</si>
  <si>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</si>
  <si>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</si>
  <si>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</si>
  <si>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</si>
  <si>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</si>
  <si>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</si>
  <si>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</si>
  <si>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</si>
  <si>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</si>
  <si>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</si>
  <si>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</si>
  <si>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</si>
  <si>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</si>
  <si>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</si>
  <si>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</si>
  <si>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</si>
  <si>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</si>
  <si>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</si>
  <si>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</si>
  <si>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</si>
  <si>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</si>
  <si>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</si>
  <si>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</si>
  <si>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</si>
  <si>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</si>
  <si>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</si>
  <si>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</si>
  <si>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</si>
  <si>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</si>
  <si>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</si>
  <si>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</si>
  <si>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</si>
  <si>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</si>
  <si>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</si>
  <si>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</si>
  <si>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</si>
  <si>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</si>
  <si>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</si>
  <si>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</si>
  <si>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</si>
  <si>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</si>
  <si>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</si>
  <si>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</si>
  <si>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</si>
  <si>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</si>
  <si>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</si>
  <si>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</si>
  <si>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</si>
  <si>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</si>
  <si>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</si>
  <si>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</si>
  <si>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</si>
  <si>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</si>
  <si>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</si>
  <si>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</si>
  <si>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</si>
  <si>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</si>
  <si>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</si>
  <si>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</si>
  <si>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</si>
  <si>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</si>
  <si>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</si>
  <si>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</si>
  <si>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</si>
  <si>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</si>
  <si>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</si>
  <si>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</si>
  <si>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</si>
  <si>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</si>
  <si>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</si>
  <si>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</si>
  <si>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</si>
  <si>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</si>
  <si>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</si>
  <si>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</si>
  <si>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</si>
  <si>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</si>
  <si>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</si>
  <si>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</si>
  <si>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</si>
  <si>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</si>
  <si>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</si>
  <si>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</si>
  <si>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</si>
  <si>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</si>
  <si>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</si>
  <si>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</si>
  <si>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</si>
  <si>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</si>
  <si>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</si>
  <si>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</si>
  <si>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</si>
  <si>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</si>
  <si>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</si>
  <si>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</si>
  <si>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</si>
  <si>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</si>
  <si>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</si>
  <si>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</si>
  <si>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</si>
  <si>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</si>
  <si>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</si>
  <si>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</si>
  <si>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</si>
  <si>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</si>
  <si>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</si>
  <si>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</si>
  <si>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</si>
  <si>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</si>
  <si>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</si>
  <si>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</si>
  <si>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</si>
  <si>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</si>
  <si>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</si>
  <si>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</si>
  <si>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</si>
  <si>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</si>
  <si>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</si>
  <si>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</si>
  <si>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</si>
  <si>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</si>
  <si>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</si>
  <si>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</si>
  <si>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</si>
  <si>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</si>
  <si>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</si>
  <si>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</si>
  <si>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</si>
  <si>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</si>
  <si>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</si>
  <si>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</si>
  <si>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</si>
  <si>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</si>
  <si>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</si>
  <si>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</si>
  <si>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</si>
  <si>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</si>
  <si>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</si>
  <si>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</si>
  <si>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</si>
  <si>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</si>
  <si>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</si>
  <si>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</si>
  <si>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</si>
  <si>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</si>
  <si>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</si>
  <si>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</si>
  <si>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</si>
  <si>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</si>
  <si>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</si>
  <si>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</si>
  <si>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</si>
  <si>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</si>
  <si>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</si>
  <si>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</si>
  <si>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</si>
  <si>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</si>
  <si>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</si>
  <si>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</si>
  <si>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</si>
  <si>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</si>
  <si>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</si>
  <si>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</si>
  <si>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</si>
  <si>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</si>
  <si>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</si>
  <si>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</si>
  <si>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</si>
  <si>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</si>
  <si>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</si>
  <si>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</si>
  <si>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</si>
  <si>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</si>
  <si>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</si>
  <si>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</si>
  <si>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</si>
  <si>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</si>
  <si>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</si>
  <si>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</si>
  <si>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</si>
  <si>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</si>
  <si>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</si>
  <si>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</si>
  <si>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</si>
  <si>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</si>
  <si>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</si>
  <si>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</si>
  <si>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</si>
  <si>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</si>
  <si>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</si>
  <si>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</si>
  <si>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</si>
  <si>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</si>
  <si>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</si>
  <si>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</si>
  <si>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</si>
  <si>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</si>
  <si>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</si>
  <si>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</si>
  <si>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</si>
  <si>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</si>
  <si>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</si>
  <si>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</si>
  <si>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</si>
  <si>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</si>
  <si>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</si>
  <si>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</si>
  <si>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</si>
  <si>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</si>
  <si>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</si>
  <si>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</si>
  <si>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</si>
  <si>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</si>
  <si>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</si>
  <si>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</si>
  <si>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</si>
  <si>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</si>
  <si>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</si>
  <si>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</si>
  <si>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</si>
  <si>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</si>
  <si>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</si>
  <si>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</si>
  <si>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</si>
  <si>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</si>
  <si>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</si>
  <si>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</si>
  <si>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</si>
  <si>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</si>
  <si>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</si>
  <si>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</si>
  <si>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</si>
  <si>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</si>
  <si>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</si>
  <si>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</si>
  <si>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</si>
  <si>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</si>
  <si>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</si>
  <si>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</si>
  <si>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</si>
  <si>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</si>
  <si>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</si>
  <si>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</si>
  <si>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</si>
  <si>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</si>
  <si>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</si>
  <si>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</si>
  <si>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</si>
  <si>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</si>
  <si>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</si>
  <si>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</si>
  <si>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</si>
  <si>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</si>
  <si>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</si>
  <si>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</si>
  <si>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</si>
  <si>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</si>
  <si>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</si>
  <si>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</si>
  <si>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</si>
  <si>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</si>
  <si>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</si>
  <si>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</si>
  <si>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</si>
  <si>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</si>
  <si>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</si>
  <si>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</si>
  <si>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</si>
  <si>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</si>
  <si>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</si>
  <si>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</si>
  <si>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</si>
  <si>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</si>
  <si>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</si>
  <si>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</si>
  <si>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</si>
  <si>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</si>
  <si>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</si>
  <si>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</si>
  <si>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</si>
  <si>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</si>
  <si>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</si>
  <si>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</si>
  <si>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</si>
  <si>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</si>
  <si>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</si>
  <si>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</si>
  <si>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</si>
  <si>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</si>
  <si>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</si>
  <si>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</si>
  <si>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</si>
  <si>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</si>
  <si>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</si>
  <si>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</si>
  <si>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</si>
  <si>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</si>
  <si>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</si>
  <si>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</si>
  <si>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</si>
  <si>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</si>
  <si>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</si>
  <si>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</si>
  <si>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</si>
  <si>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</si>
  <si>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</si>
  <si>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</si>
  <si>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</si>
  <si>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</si>
  <si>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</si>
  <si>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</si>
  <si>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</si>
  <si>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</si>
  <si>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</si>
  <si>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</si>
  <si>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</si>
  <si>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</si>
  <si>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</si>
  <si>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</si>
  <si>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</si>
  <si>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</si>
  <si>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</si>
  <si>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</si>
  <si>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</si>
  <si>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</si>
  <si>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</si>
  <si>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</si>
  <si>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</si>
  <si>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</si>
  <si>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</si>
  <si>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</si>
  <si>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</si>
  <si>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</si>
  <si>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</si>
  <si>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</si>
  <si>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</si>
  <si>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</si>
  <si>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</si>
  <si>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</si>
  <si>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</si>
  <si>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</si>
  <si>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</si>
  <si>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</si>
  <si>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</si>
  <si>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</si>
  <si>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</si>
  <si>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</si>
  <si>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</si>
  <si>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</si>
  <si>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</si>
  <si>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</si>
  <si>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</si>
  <si>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</si>
  <si>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</si>
  <si>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</si>
  <si>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</si>
  <si>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</si>
  <si>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</si>
  <si>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</si>
  <si>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</si>
  <si>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</si>
  <si>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</si>
  <si>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</si>
  <si>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</si>
  <si>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</si>
  <si>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</si>
  <si>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</si>
  <si>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</si>
  <si>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</si>
  <si>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</si>
  <si>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</si>
  <si>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</si>
  <si>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</si>
  <si>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</si>
  <si>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</si>
  <si>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</si>
  <si>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</si>
  <si>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</si>
  <si>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</si>
  <si>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</si>
  <si>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</si>
  <si>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</si>
  <si>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</si>
  <si>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</si>
  <si>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</si>
  <si>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</si>
  <si>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</si>
  <si>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</si>
  <si>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</si>
  <si>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</si>
  <si>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</si>
  <si>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</si>
  <si>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</si>
  <si>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</si>
  <si>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</si>
  <si>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</si>
  <si>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</si>
  <si>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</si>
  <si>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</si>
  <si>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</si>
  <si>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</si>
  <si>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</si>
  <si>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</si>
  <si>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</si>
  <si>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</si>
  <si>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</si>
  <si>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</si>
  <si>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</si>
  <si>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</si>
  <si>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</si>
  <si>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</si>
  <si>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</si>
  <si>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</si>
  <si>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</si>
  <si>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</si>
  <si>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</si>
  <si>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</si>
  <si>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</si>
  <si>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</si>
  <si>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</si>
  <si>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</si>
  <si>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</si>
  <si>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</si>
  <si>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</si>
  <si>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</si>
  <si>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</si>
  <si>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</si>
  <si>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</si>
  <si>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</si>
  <si>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</si>
  <si>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</si>
  <si>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</si>
  <si>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</si>
  <si>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</si>
  <si>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</si>
  <si>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</si>
  <si>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</si>
  <si>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</si>
  <si>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</si>
  <si>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</si>
  <si>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</si>
  <si>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</si>
  <si>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</si>
  <si>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</si>
  <si>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</si>
  <si>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</si>
  <si>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</si>
  <si>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</si>
  <si>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</si>
  <si>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</si>
  <si>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</si>
  <si>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</si>
  <si>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</si>
  <si>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</si>
  <si>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</si>
  <si>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</si>
  <si>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</si>
  <si>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</si>
  <si>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</si>
  <si>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</si>
  <si>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</si>
  <si>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</si>
  <si>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</si>
  <si>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</si>
  <si>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</si>
  <si>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</si>
  <si>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</si>
  <si>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</si>
  <si>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</si>
  <si>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</si>
  <si>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</si>
  <si>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</si>
  <si>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</si>
  <si>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</si>
  <si>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</si>
  <si>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</si>
  <si>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</si>
  <si>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</si>
  <si>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</si>
  <si>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</si>
  <si>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</si>
  <si>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</si>
  <si>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</si>
  <si>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</si>
  <si>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</si>
  <si>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</si>
  <si>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</si>
  <si>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</si>
  <si>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</si>
  <si>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</si>
  <si>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</si>
  <si>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</si>
  <si>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</si>
  <si>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</si>
  <si>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</si>
  <si>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</si>
  <si>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</si>
  <si>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</si>
  <si>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</si>
  <si>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</si>
  <si>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</si>
  <si>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</si>
  <si>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</si>
  <si>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</si>
  <si>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</si>
  <si>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</si>
  <si>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</si>
  <si>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</si>
  <si>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</si>
  <si>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</si>
  <si>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</si>
  <si>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</si>
  <si>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</si>
  <si>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</si>
  <si>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</si>
  <si>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</si>
  <si>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</si>
  <si>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</si>
  <si>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</si>
  <si>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</si>
  <si>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</si>
  <si>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</si>
  <si>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</si>
  <si>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</si>
  <si>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</si>
  <si>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</si>
  <si>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</si>
  <si>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</si>
  <si>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</si>
  <si>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</si>
  <si>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</si>
  <si>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</si>
  <si>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</si>
  <si>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</si>
  <si>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</si>
  <si>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</si>
  <si>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</si>
  <si>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</si>
  <si>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</si>
  <si>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</si>
  <si>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</si>
  <si>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</si>
  <si>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</si>
  <si>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</si>
  <si>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</si>
  <si>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</si>
  <si>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</si>
  <si>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</si>
  <si>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</si>
  <si>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</si>
  <si>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</si>
  <si>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</si>
  <si>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</si>
  <si>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</si>
  <si>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</si>
  <si>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</si>
  <si>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</si>
  <si>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</si>
  <si>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</si>
  <si>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</si>
  <si>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</si>
  <si>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</si>
  <si>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</si>
  <si>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</si>
  <si>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</si>
  <si>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</si>
  <si>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</si>
  <si>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</si>
  <si>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</si>
  <si>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</si>
  <si>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</si>
  <si>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</si>
  <si>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</si>
  <si>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</si>
  <si>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</si>
  <si>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</si>
  <si>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</si>
  <si>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</si>
  <si>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</si>
  <si>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</si>
  <si>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</si>
  <si>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</si>
  <si>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</si>
  <si>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</si>
  <si>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</si>
  <si>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</si>
  <si>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</si>
  <si>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</si>
  <si>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</si>
  <si>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</si>
  <si>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</si>
  <si>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</si>
  <si>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</si>
  <si>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</si>
  <si>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</si>
  <si>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</si>
  <si>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</si>
  <si>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</si>
  <si>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</si>
  <si>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</si>
  <si>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</si>
  <si>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</si>
  <si>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</si>
  <si>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</si>
  <si>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</si>
  <si>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</si>
  <si>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</si>
  <si>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</si>
  <si>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</si>
  <si>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</si>
  <si>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</si>
  <si>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</si>
  <si>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</si>
  <si>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</si>
  <si>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</si>
  <si>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</si>
  <si>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</si>
  <si>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</si>
  <si>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</si>
  <si>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</si>
  <si>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</si>
  <si>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</si>
  <si>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</si>
  <si>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</si>
  <si>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</si>
  <si>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</si>
  <si>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</si>
  <si>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</si>
  <si>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</si>
  <si>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</si>
  <si>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</si>
  <si>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</si>
  <si>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</si>
  <si>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</si>
  <si>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</si>
  <si>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</si>
  <si>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</si>
  <si>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</si>
  <si>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</si>
  <si>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</si>
  <si>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</si>
  <si>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</si>
  <si>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</si>
  <si>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</si>
  <si>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</si>
  <si>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</si>
  <si>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</si>
  <si>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</si>
  <si>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</si>
  <si>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</si>
  <si>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</si>
  <si>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</si>
  <si>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</si>
  <si>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</si>
  <si>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</si>
  <si>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</si>
  <si>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</si>
  <si>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</si>
  <si>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</si>
  <si>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</si>
  <si>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</si>
  <si>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</si>
  <si>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</si>
  <si>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</si>
  <si>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</si>
  <si>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</si>
  <si>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</si>
  <si>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</si>
  <si>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</si>
  <si>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</si>
  <si>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</si>
  <si>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</si>
  <si>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</si>
  <si>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</si>
  <si>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</si>
  <si>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</si>
  <si>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</si>
  <si>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</si>
  <si>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</si>
  <si>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</si>
  <si>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</si>
  <si>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</si>
  <si>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</si>
  <si>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</si>
  <si>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</si>
  <si>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</si>
  <si>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</si>
  <si>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</si>
  <si>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</si>
  <si>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</si>
  <si>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</si>
  <si>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</si>
  <si>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</si>
  <si>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</si>
  <si>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</si>
  <si>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</si>
  <si>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</si>
  <si>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</si>
  <si>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</si>
  <si>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</si>
  <si>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</si>
  <si>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</si>
  <si>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</si>
  <si>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</si>
  <si>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</si>
  <si>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</si>
  <si>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</si>
  <si>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</si>
  <si>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</si>
  <si>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</si>
  <si>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</si>
  <si>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</si>
  <si>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</si>
  <si>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</si>
  <si>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</si>
  <si>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</si>
  <si>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</si>
  <si>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</si>
  <si>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</si>
  <si>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</si>
  <si>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</si>
  <si>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</si>
  <si>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</si>
  <si>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</si>
  <si>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</si>
  <si>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</si>
  <si>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</si>
  <si>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</si>
  <si>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</si>
  <si>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</si>
  <si>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</si>
  <si>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</si>
  <si>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</si>
  <si>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</si>
  <si>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</si>
  <si>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</si>
  <si>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</si>
  <si>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</si>
  <si>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</si>
  <si>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</si>
  <si>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</si>
  <si>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</si>
  <si>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</si>
  <si>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</si>
  <si>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</si>
  <si>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</si>
  <si>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</si>
  <si>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</si>
  <si>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</si>
  <si>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</si>
  <si>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</si>
  <si>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</si>
  <si>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</si>
  <si>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</si>
  <si>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</si>
  <si>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</si>
  <si>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</si>
  <si>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</si>
  <si>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</si>
  <si>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</si>
  <si>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</si>
  <si>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</si>
  <si>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</si>
  <si>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</si>
  <si>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</si>
  <si>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</si>
  <si>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</si>
  <si>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</si>
  <si>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</si>
  <si>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</si>
  <si>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</si>
  <si>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</si>
  <si>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</si>
  <si>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</si>
  <si>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</si>
  <si>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</si>
  <si>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</si>
  <si>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</si>
  <si>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</si>
  <si>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</si>
  <si>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</si>
  <si>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</si>
  <si>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</si>
  <si>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</si>
  <si>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</si>
  <si>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</si>
  <si>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</si>
  <si>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</si>
  <si>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</si>
  <si>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</si>
  <si>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</si>
  <si>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</si>
  <si>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</si>
  <si>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</si>
  <si>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</si>
  <si>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</si>
  <si>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</si>
  <si>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</si>
  <si>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</si>
  <si>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</si>
  <si>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</si>
  <si>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</si>
  <si>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</si>
  <si>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</si>
  <si>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</si>
  <si>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</si>
  <si>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</si>
  <si>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</si>
  <si>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</si>
  <si>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</si>
  <si>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</si>
  <si>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</si>
  <si>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</si>
  <si>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</si>
  <si>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</si>
  <si>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</si>
  <si>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</si>
  <si>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</si>
  <si>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</si>
  <si>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</si>
  <si>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</si>
  <si>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</si>
  <si>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</si>
  <si>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</si>
  <si>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</si>
  <si>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</si>
  <si>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</si>
  <si>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</si>
  <si>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</si>
  <si>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</si>
  <si>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</si>
  <si>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</si>
  <si>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</si>
  <si>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</si>
  <si>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</si>
  <si>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</si>
  <si>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</si>
  <si>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</si>
  <si>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</si>
  <si>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</si>
  <si>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</si>
  <si>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</si>
  <si>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</si>
  <si>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</si>
  <si>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</si>
  <si>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</si>
  <si>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</si>
  <si>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</si>
  <si>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</si>
  <si>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</si>
  <si>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</si>
  <si>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</si>
  <si>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</si>
  <si>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</si>
  <si>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</si>
  <si>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</si>
  <si>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</si>
  <si>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</si>
  <si>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</si>
  <si>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</si>
  <si>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</si>
  <si>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</si>
  <si>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</si>
  <si>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</si>
  <si>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</si>
  <si>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</si>
  <si>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</si>
  <si>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</si>
  <si>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</si>
  <si>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</si>
  <si>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</si>
  <si>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</si>
  <si>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</si>
  <si>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</si>
  <si>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</si>
  <si>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</si>
  <si>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</si>
  <si>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</si>
  <si>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</si>
  <si>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</si>
  <si>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</si>
  <si>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</si>
  <si>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</si>
  <si>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</si>
  <si>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</si>
  <si>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</si>
  <si>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</si>
  <si>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</si>
  <si>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</si>
  <si>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</si>
  <si>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</si>
  <si>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</si>
  <si>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</si>
  <si>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</si>
  <si>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</si>
  <si>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</si>
  <si>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</si>
  <si>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</si>
  <si>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</si>
  <si>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</si>
  <si>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</si>
  <si>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</si>
  <si>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</si>
  <si>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</si>
  <si>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</si>
  <si>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</si>
  <si>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</si>
  <si>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</si>
  <si>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</si>
  <si>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</si>
  <si>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</si>
  <si>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</si>
  <si>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</si>
  <si>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</si>
  <si>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</si>
  <si>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</si>
  <si>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</si>
  <si>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</si>
  <si>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</si>
  <si>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</si>
  <si>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</si>
  <si>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</si>
  <si>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</si>
  <si>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</si>
  <si>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</si>
  <si>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</si>
  <si>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</si>
  <si>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</si>
  <si>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</si>
  <si>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</si>
  <si>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</si>
  <si>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</si>
  <si>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</si>
  <si>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</si>
  <si>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</si>
  <si>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</si>
  <si>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</si>
  <si>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</si>
  <si>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</si>
  <si>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</si>
  <si>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</si>
  <si>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</si>
  <si>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</si>
  <si>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</si>
  <si>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</si>
  <si>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</si>
  <si>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</si>
  <si>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</si>
  <si>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</si>
  <si>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</si>
  <si>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</si>
  <si>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</si>
  <si>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</si>
  <si>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</si>
  <si>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</si>
  <si>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</si>
  <si>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</si>
  <si>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</si>
  <si>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</si>
  <si>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</si>
  <si>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</si>
  <si>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</si>
  <si>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</si>
  <si>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</si>
  <si>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</si>
  <si>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</si>
  <si>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</si>
  <si>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</si>
  <si>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</si>
  <si>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</si>
  <si>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</si>
  <si>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</si>
  <si>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</si>
  <si>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</si>
  <si>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</si>
  <si>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</si>
  <si>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</si>
  <si>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</si>
  <si>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</si>
  <si>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</si>
  <si>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</si>
  <si>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</si>
  <si>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</si>
  <si>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</si>
  <si>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</si>
  <si>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</si>
  <si>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</si>
  <si>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</si>
  <si>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</si>
  <si>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</si>
  <si>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</si>
  <si>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</si>
  <si>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</si>
  <si>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</si>
  <si>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</si>
  <si>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</si>
  <si>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</si>
  <si>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</si>
  <si>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</si>
  <si>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</si>
  <si>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</si>
  <si>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</si>
  <si>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</si>
  <si>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</si>
  <si>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</si>
  <si>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</si>
  <si>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</si>
  <si>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</si>
  <si>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</si>
  <si>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</si>
  <si>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</si>
  <si>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</si>
  <si>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</si>
  <si>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</si>
  <si>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</si>
  <si>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</si>
  <si>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</si>
  <si>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</si>
  <si>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</si>
  <si>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</si>
  <si>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</si>
  <si>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</si>
  <si>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</si>
  <si>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</si>
  <si>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</si>
  <si>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</si>
  <si>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</si>
  <si>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</si>
  <si>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</si>
  <si>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</si>
  <si>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</si>
  <si>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</si>
  <si>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</si>
  <si>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</si>
  <si>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</si>
  <si>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</si>
  <si>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</si>
  <si>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</si>
  <si>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</si>
  <si>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</si>
  <si>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</si>
  <si>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</si>
  <si>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</si>
  <si>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</si>
  <si>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</si>
  <si>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</si>
  <si>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</si>
  <si>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</si>
  <si>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</si>
  <si>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</si>
  <si>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</si>
  <si>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</si>
  <si>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</si>
  <si>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</si>
  <si>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</si>
  <si>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</si>
  <si>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</si>
  <si>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</si>
  <si>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</si>
  <si>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</si>
  <si>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</si>
  <si>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</si>
  <si>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</si>
  <si>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</si>
  <si>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</si>
  <si>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</si>
  <si>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</si>
  <si>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</si>
  <si>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</si>
  <si>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</si>
  <si>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</si>
  <si>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</si>
  <si>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</si>
  <si>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</si>
  <si>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</si>
  <si>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</si>
  <si>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</si>
  <si>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</si>
  <si>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</si>
  <si>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</si>
  <si>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</si>
  <si>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</si>
  <si>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</si>
  <si>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</si>
  <si>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</si>
  <si>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</si>
  <si>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</si>
  <si>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</si>
  <si>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</si>
  <si>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</si>
  <si>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</si>
  <si>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</si>
  <si>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</si>
  <si>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</si>
  <si>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</si>
  <si>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</si>
  <si>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</si>
  <si>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</si>
  <si>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</si>
  <si>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</si>
  <si>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</si>
  <si>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</si>
  <si>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</si>
  <si>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</si>
  <si>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</si>
  <si>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</si>
  <si>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</si>
  <si>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</si>
  <si>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</si>
  <si>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</si>
  <si>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</si>
  <si>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</si>
  <si>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</si>
  <si>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</si>
  <si>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</si>
  <si>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</si>
  <si>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</si>
  <si>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</si>
  <si>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</si>
  <si>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</si>
  <si>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</si>
  <si>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</si>
  <si>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</si>
  <si>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</si>
  <si>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</si>
  <si>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</si>
  <si>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</si>
  <si>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</si>
  <si>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</si>
  <si>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</si>
  <si>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</si>
  <si>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</si>
  <si>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</si>
  <si>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</si>
  <si>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</si>
  <si>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</si>
  <si>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</si>
  <si>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</si>
  <si>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</si>
  <si>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</si>
  <si>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</si>
  <si>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</si>
  <si>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</si>
  <si>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</si>
  <si>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</si>
  <si>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</si>
  <si>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</si>
  <si>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</si>
  <si>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</si>
  <si>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</si>
  <si>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</si>
  <si>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</si>
  <si>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</si>
  <si>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</si>
  <si>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</si>
  <si>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</si>
  <si>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</si>
  <si>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</si>
  <si>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</si>
  <si>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</si>
  <si>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</si>
  <si>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</si>
  <si>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</si>
  <si>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</si>
  <si>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</si>
  <si>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</si>
  <si>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</si>
  <si>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</si>
  <si>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</si>
  <si>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</si>
  <si>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</si>
  <si>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</si>
  <si>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</si>
  <si>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</si>
  <si>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</si>
  <si>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</si>
  <si>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</si>
  <si>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</si>
  <si>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</si>
  <si>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</si>
  <si>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</si>
  <si>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</si>
  <si>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</si>
  <si>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</si>
  <si>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</si>
  <si>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</si>
  <si>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</si>
  <si>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</si>
  <si>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</si>
  <si>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</si>
  <si>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</si>
  <si>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</si>
  <si>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</si>
  <si>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</si>
  <si>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</si>
  <si>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</si>
  <si>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</si>
  <si>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</si>
  <si>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</si>
  <si>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</si>
  <si>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</si>
  <si>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</si>
  <si>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</si>
  <si>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</si>
  <si>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</si>
  <si>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</si>
  <si>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</si>
  <si>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</si>
  <si>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</si>
  <si>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</si>
  <si>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</si>
  <si>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</si>
  <si>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</si>
  <si>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</si>
  <si>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</si>
  <si>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</si>
  <si>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</si>
  <si>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</si>
  <si>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</si>
  <si>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</si>
  <si>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</si>
  <si>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</si>
  <si>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</si>
  <si>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</si>
  <si>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</si>
  <si>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</si>
  <si>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</si>
  <si>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</si>
  <si>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</si>
  <si>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</si>
  <si>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</si>
  <si>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</si>
  <si>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</si>
  <si>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</si>
  <si>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</si>
  <si>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</si>
  <si>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</si>
  <si>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</si>
  <si>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</si>
  <si>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</si>
  <si>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</si>
  <si>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</si>
  <si>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</si>
  <si>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</si>
  <si>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</si>
  <si>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</si>
  <si>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</si>
  <si>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</si>
  <si>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</si>
  <si>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</si>
  <si>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</si>
  <si>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</si>
  <si>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</si>
  <si>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</si>
  <si>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</si>
  <si>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</si>
  <si>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</si>
  <si>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</si>
  <si>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</si>
  <si>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</si>
  <si>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</si>
  <si>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</si>
  <si>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</si>
  <si>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</si>
  <si>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</si>
  <si>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</si>
  <si>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</si>
  <si>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</si>
  <si>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</si>
  <si>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</si>
  <si>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</si>
  <si>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</si>
  <si>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</si>
  <si>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</si>
  <si>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</si>
  <si>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</si>
  <si>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</si>
  <si>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</si>
  <si>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</si>
  <si>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</si>
  <si>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</si>
  <si>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</si>
  <si>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</si>
  <si>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</si>
  <si>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</si>
  <si>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</si>
  <si>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</si>
  <si>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</si>
  <si>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</si>
  <si>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</si>
  <si>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</si>
  <si>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</si>
  <si>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</si>
  <si>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</si>
  <si>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</si>
  <si>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</si>
  <si>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</si>
  <si>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</si>
  <si>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</si>
  <si>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</si>
  <si>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</si>
  <si>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</si>
  <si>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</si>
  <si>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</si>
  <si>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</si>
  <si>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</si>
  <si>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</si>
  <si>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</si>
  <si>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</si>
  <si>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</si>
  <si>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</si>
  <si>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</si>
  <si>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</si>
  <si>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</si>
  <si>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</si>
  <si>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</si>
  <si>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</si>
  <si>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</si>
  <si>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</si>
  <si>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</si>
  <si>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</si>
  <si>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</si>
  <si>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</si>
  <si>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</si>
  <si>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</si>
  <si>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</si>
  <si>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</si>
  <si>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</si>
  <si>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</si>
  <si>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</si>
  <si>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</si>
  <si>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</si>
  <si>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</si>
  <si>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</si>
  <si>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</si>
  <si>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</si>
  <si>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</si>
  <si>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</si>
  <si>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</si>
  <si>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</si>
  <si>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</si>
  <si>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</si>
  <si>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</si>
  <si>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</si>
  <si>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</si>
  <si>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</si>
  <si>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</si>
  <si>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</si>
  <si>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</si>
  <si>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</si>
  <si>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</si>
  <si>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</si>
  <si>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</si>
  <si>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</si>
  <si>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</si>
  <si>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</si>
  <si>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</si>
  <si>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</si>
  <si>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</si>
  <si>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</si>
  <si>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</si>
  <si>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</si>
  <si>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</si>
  <si>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</si>
  <si>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</si>
  <si>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</si>
  <si>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</si>
  <si>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</si>
  <si>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</si>
  <si>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</si>
  <si>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</si>
  <si>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</si>
  <si>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</si>
  <si>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</si>
  <si>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</si>
  <si>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</si>
  <si>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</si>
  <si>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</si>
  <si>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</si>
  <si>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</si>
  <si>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</si>
  <si>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</si>
  <si>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</si>
  <si>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</si>
  <si>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</si>
  <si>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</si>
  <si>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</si>
  <si>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</si>
  <si>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</si>
  <si>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</si>
  <si>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</si>
  <si>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</si>
  <si>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</si>
  <si>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</si>
  <si>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</si>
  <si>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</si>
  <si>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</si>
  <si>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</si>
  <si>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</si>
  <si>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</si>
  <si>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</si>
  <si>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</si>
  <si>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</si>
  <si>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</si>
  <si>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</si>
  <si>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</si>
  <si>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</si>
  <si>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</si>
  <si>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</si>
  <si>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</si>
  <si>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</si>
  <si>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</si>
  <si>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</si>
  <si>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</si>
  <si>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</si>
  <si>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</si>
  <si>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</si>
  <si>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</si>
  <si>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</si>
  <si>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</si>
  <si>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</si>
  <si>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</si>
  <si>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</si>
  <si>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</si>
  <si>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</si>
  <si>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</si>
  <si>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</si>
  <si>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</si>
  <si>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</si>
  <si>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</si>
  <si>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</si>
  <si>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</si>
  <si>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</si>
  <si>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</si>
  <si>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</si>
  <si>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</si>
  <si>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</si>
  <si>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</si>
  <si>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</si>
  <si>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</si>
  <si>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</si>
  <si>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</si>
  <si>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</si>
  <si>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</si>
  <si>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</si>
  <si>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</si>
  <si>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</si>
  <si>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</si>
  <si>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</si>
  <si>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</si>
  <si>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</si>
  <si>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</si>
  <si>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</si>
  <si>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</si>
  <si>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</si>
  <si>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</si>
  <si>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</si>
  <si>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</si>
  <si>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</si>
  <si>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</si>
  <si>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</si>
  <si>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</si>
  <si>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</si>
  <si>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</si>
  <si>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</si>
  <si>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</si>
  <si>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</si>
  <si>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</si>
  <si>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</si>
  <si>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</si>
  <si>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</si>
  <si>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</si>
  <si>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</si>
  <si>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</si>
  <si>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</si>
  <si>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</si>
  <si>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</si>
  <si>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</si>
  <si>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</si>
  <si>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</si>
  <si>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</si>
  <si>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</si>
  <si>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</si>
  <si>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</si>
  <si>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</si>
  <si>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</si>
  <si>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</si>
  <si>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</si>
  <si>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</si>
  <si>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</si>
  <si>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</si>
  <si>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</si>
  <si>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</si>
  <si>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</si>
  <si>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</si>
  <si>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</si>
  <si>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</si>
  <si>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</si>
  <si>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</si>
  <si>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</si>
  <si>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</si>
  <si>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</si>
  <si>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</si>
  <si>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</si>
  <si>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</si>
  <si>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</si>
  <si>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</si>
  <si>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</si>
  <si>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</si>
  <si>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</si>
  <si>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</si>
  <si>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</si>
  <si>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</si>
  <si>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</si>
  <si>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</si>
  <si>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</si>
  <si>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</si>
  <si>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</si>
  <si>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</si>
  <si>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</si>
  <si>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</si>
  <si>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</si>
  <si>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</si>
  <si>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</si>
  <si>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</si>
  <si>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</si>
  <si>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</si>
  <si>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</si>
  <si>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</si>
  <si>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</si>
  <si>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</si>
  <si>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</si>
  <si>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</si>
  <si>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</si>
  <si>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</si>
  <si>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</si>
  <si>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</si>
  <si>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</si>
  <si>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</si>
  <si>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</si>
  <si>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</si>
  <si>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</si>
  <si>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</si>
  <si>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</si>
  <si>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</si>
  <si>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</si>
  <si>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</si>
  <si>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</si>
  <si>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</si>
  <si>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</si>
  <si>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</si>
  <si>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</si>
  <si>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</si>
  <si>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</si>
  <si>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</si>
  <si>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</si>
  <si>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</si>
  <si>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</si>
  <si>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</si>
  <si>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</si>
  <si>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</si>
  <si>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</si>
  <si>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</si>
  <si>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</si>
  <si>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</si>
  <si>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</si>
  <si>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</si>
  <si>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</si>
  <si>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</si>
  <si>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</si>
  <si>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</si>
  <si>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</si>
  <si>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</si>
  <si>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</si>
  <si>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</si>
  <si>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</si>
  <si>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</si>
  <si>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</si>
  <si>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</si>
  <si>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</si>
  <si>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</si>
  <si>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</si>
  <si>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</si>
  <si>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</si>
  <si>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</si>
  <si>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</si>
  <si>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</si>
  <si>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</si>
  <si>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</si>
  <si>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</si>
  <si>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</si>
  <si>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</si>
  <si>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</si>
  <si>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</si>
  <si>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</si>
  <si>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</si>
  <si>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</si>
  <si>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</si>
  <si>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</si>
  <si>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</si>
  <si>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</si>
  <si>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</si>
  <si>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</si>
  <si>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</si>
  <si>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</si>
  <si>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</si>
  <si>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</si>
  <si>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</si>
  <si>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</si>
  <si>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</si>
  <si>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</si>
  <si>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</si>
  <si>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</si>
  <si>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</si>
  <si>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</si>
  <si>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</si>
  <si>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</si>
  <si>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</si>
  <si>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</si>
  <si>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</si>
  <si>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</si>
  <si>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</si>
  <si>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</si>
  <si>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</si>
  <si>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</si>
  <si>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</si>
  <si>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</si>
  <si>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</si>
  <si>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</si>
  <si>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</si>
  <si>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</si>
  <si>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</si>
  <si>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</si>
  <si>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</si>
  <si>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</si>
  <si>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</si>
  <si>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</si>
  <si>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</si>
  <si>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</si>
  <si>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</si>
  <si>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</si>
  <si>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</si>
  <si>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</si>
  <si>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</si>
  <si>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</si>
  <si>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</si>
  <si>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</si>
  <si>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</si>
  <si>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</si>
  <si>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</si>
  <si>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</si>
  <si>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</si>
  <si>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</si>
  <si>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</si>
  <si>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</si>
  <si>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</si>
  <si>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</si>
  <si>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</si>
  <si>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</si>
  <si>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</si>
  <si>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</si>
  <si>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</si>
  <si>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</si>
  <si>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</si>
  <si>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</si>
  <si>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</si>
  <si>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</si>
  <si>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</si>
  <si>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</si>
  <si>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</si>
  <si>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</si>
  <si>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</si>
  <si>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</si>
  <si>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</si>
  <si>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</si>
  <si>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</si>
  <si>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</si>
  <si>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</si>
  <si>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</si>
  <si>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</si>
  <si>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</si>
  <si>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</si>
  <si>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</si>
  <si>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</si>
  <si>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</si>
  <si>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</si>
  <si>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</si>
  <si>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</si>
  <si>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</si>
  <si>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</si>
  <si>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</si>
  <si>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</si>
  <si>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</si>
  <si>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</si>
  <si>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</si>
  <si>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</si>
  <si>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</si>
  <si>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</si>
  <si>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</si>
  <si>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</si>
  <si>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</si>
  <si>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</si>
  <si>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</si>
  <si>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</si>
  <si>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</si>
  <si>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</si>
  <si>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</si>
  <si>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</si>
  <si>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</si>
  <si>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</si>
  <si>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</si>
  <si>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</si>
  <si>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</si>
  <si>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</si>
  <si>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</si>
  <si>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</si>
  <si>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</si>
  <si>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</si>
  <si>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</si>
  <si>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</si>
  <si>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</si>
  <si>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</si>
  <si>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</si>
  <si>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</si>
  <si>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</si>
  <si>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</si>
  <si>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</si>
  <si>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</si>
  <si>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</si>
  <si>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</si>
  <si>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</si>
  <si>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</si>
  <si>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</si>
  <si>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</si>
  <si>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</si>
  <si>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</si>
  <si>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</si>
  <si>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</si>
  <si>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</si>
  <si>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</si>
  <si>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</si>
  <si>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</si>
  <si>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</si>
  <si>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</si>
  <si>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</si>
  <si>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</si>
  <si>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</si>
  <si>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</si>
  <si>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</si>
  <si>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</si>
  <si>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</si>
  <si>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</si>
  <si>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</si>
  <si>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</si>
  <si>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</si>
  <si>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</si>
  <si>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</si>
  <si>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</si>
  <si>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</si>
  <si>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</si>
  <si>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</si>
  <si>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</si>
  <si>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</si>
  <si>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</si>
  <si>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</si>
  <si>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</si>
  <si>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</si>
  <si>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</si>
  <si>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</si>
  <si>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</si>
  <si>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</si>
  <si>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</si>
  <si>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</si>
  <si>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</si>
  <si>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</si>
  <si>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</si>
  <si>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</si>
  <si>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</si>
  <si>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</si>
  <si>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</si>
  <si>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</si>
  <si>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</si>
  <si>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</si>
  <si>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</si>
  <si>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</si>
  <si>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</si>
  <si>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</si>
  <si>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</si>
  <si>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</si>
  <si>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</si>
  <si>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</si>
  <si>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</si>
  <si>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</si>
  <si>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</si>
  <si>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</si>
  <si>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</si>
  <si>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</si>
  <si>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</si>
  <si>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</si>
  <si>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</si>
  <si>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</si>
  <si>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</si>
  <si>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</si>
  <si>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</si>
  <si>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</si>
  <si>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</si>
  <si>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</si>
  <si>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</si>
  <si>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</si>
  <si>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</si>
  <si>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</si>
  <si>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</si>
  <si>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</si>
  <si>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</si>
  <si>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</si>
  <si>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</si>
  <si>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</si>
  <si>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</si>
  <si>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</si>
  <si>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</si>
  <si>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</si>
  <si>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</si>
  <si>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</si>
  <si>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</si>
  <si>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</si>
  <si>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</si>
  <si>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</si>
  <si>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</si>
  <si>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</si>
  <si>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</si>
  <si>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</si>
  <si>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</si>
  <si>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</si>
  <si>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</si>
  <si>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</si>
  <si>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</si>
  <si>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</si>
  <si>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</si>
  <si>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</si>
  <si>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</si>
  <si>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</si>
  <si>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</si>
  <si>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</si>
  <si>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</si>
  <si>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</si>
  <si>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</si>
  <si>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</si>
  <si>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</si>
  <si>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</si>
  <si>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</si>
  <si>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</si>
  <si>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</si>
  <si>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</si>
  <si>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</si>
  <si>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</si>
  <si>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</si>
  <si>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</si>
  <si>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</si>
  <si>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</si>
  <si>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</si>
  <si>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</si>
  <si>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</si>
  <si>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</si>
  <si>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</si>
  <si>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</si>
  <si>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</si>
  <si>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</si>
  <si>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</si>
  <si>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</si>
  <si>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</si>
  <si>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</si>
  <si>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</si>
  <si>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</si>
  <si>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</si>
  <si>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</si>
  <si>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</si>
  <si>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</si>
  <si>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</si>
  <si>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</si>
  <si>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</si>
  <si>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</si>
  <si>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</si>
  <si>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</si>
  <si>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</si>
  <si>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</si>
  <si>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</si>
  <si>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</si>
  <si>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</si>
  <si>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</si>
  <si>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</si>
  <si>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</si>
  <si>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</si>
  <si>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</si>
  <si>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</si>
  <si>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</si>
  <si>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</si>
  <si>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</si>
  <si>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</si>
  <si>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</si>
  <si>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</si>
  <si>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</si>
  <si>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</si>
  <si>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</si>
  <si>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</si>
  <si>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</si>
  <si>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</si>
  <si>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</si>
  <si>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</si>
  <si>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</si>
  <si>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</si>
  <si>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</si>
  <si>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</si>
  <si>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</si>
  <si>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</si>
  <si>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</si>
  <si>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</si>
  <si>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</si>
  <si>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</si>
  <si>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</si>
  <si>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</si>
  <si>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</si>
  <si>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</si>
  <si>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</si>
  <si>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</si>
  <si>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</si>
  <si>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</si>
  <si>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</si>
  <si>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</si>
  <si>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</si>
  <si>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</si>
  <si>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</si>
  <si>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</si>
  <si>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</si>
  <si>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</si>
  <si>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</si>
  <si>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</si>
  <si>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</si>
  <si>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</si>
  <si>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</si>
  <si>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</si>
  <si>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</si>
  <si>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</si>
  <si>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</si>
  <si>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</si>
  <si>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</si>
  <si>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</si>
  <si>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</si>
  <si>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</si>
  <si>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</si>
  <si>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</si>
  <si>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</si>
  <si>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</si>
  <si>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</si>
  <si>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</si>
  <si>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</si>
  <si>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</si>
  <si>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</si>
  <si>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</si>
  <si>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</si>
  <si>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</si>
  <si>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</si>
  <si>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</si>
  <si>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</si>
  <si>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</si>
  <si>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</si>
  <si>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</si>
  <si>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</si>
  <si>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</si>
  <si>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</si>
  <si>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</si>
  <si>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</si>
  <si>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</si>
  <si>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</si>
  <si>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</si>
  <si>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</si>
  <si>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</si>
  <si>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</si>
  <si>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</si>
  <si>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</si>
  <si>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</si>
  <si>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</si>
  <si>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</si>
  <si>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</si>
  <si>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</si>
  <si>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</si>
  <si>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</si>
  <si>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</si>
  <si>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</si>
  <si>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</si>
  <si>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</si>
  <si>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</si>
  <si>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</si>
  <si>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</si>
  <si>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</si>
  <si>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</si>
  <si>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</si>
  <si>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</si>
  <si>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</si>
  <si>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</si>
  <si>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</si>
  <si>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</si>
  <si>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</si>
  <si>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</si>
  <si>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</si>
  <si>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</si>
  <si>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</si>
  <si>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</si>
  <si>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</si>
  <si>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</si>
  <si>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</si>
  <si>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</si>
  <si>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</si>
  <si>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</si>
  <si>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</si>
  <si>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</si>
  <si>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</si>
  <si>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</si>
  <si>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</si>
  <si>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</si>
  <si>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</si>
  <si>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</si>
  <si>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</si>
  <si>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</si>
  <si>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</si>
  <si>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</si>
  <si>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</si>
  <si>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</si>
  <si>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</si>
  <si>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</si>
  <si>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</si>
  <si>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</si>
  <si>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</si>
  <si>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</si>
  <si>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</si>
  <si>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</si>
  <si>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</si>
  <si>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</si>
  <si>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</si>
  <si>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</si>
  <si>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</si>
  <si>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</si>
  <si>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</si>
  <si>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</si>
  <si>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</si>
  <si>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</si>
  <si>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</si>
  <si>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</si>
  <si>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</si>
  <si>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</si>
  <si>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</si>
  <si>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</si>
  <si>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</si>
  <si>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</si>
  <si>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</si>
  <si>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</si>
  <si>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</si>
  <si>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</si>
  <si>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</si>
  <si>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</si>
  <si>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</si>
  <si>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</si>
  <si>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</si>
  <si>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</si>
  <si>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</si>
  <si>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</si>
  <si>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</si>
  <si>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</si>
  <si>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</si>
  <si>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</si>
  <si>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</si>
  <si>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</si>
  <si>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</si>
  <si>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</si>
  <si>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</si>
  <si>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</si>
  <si>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</si>
  <si>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</si>
  <si>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</si>
  <si>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</si>
  <si>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</si>
  <si>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</si>
  <si>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</si>
  <si>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</si>
  <si>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</si>
  <si>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</si>
  <si>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</si>
  <si>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</si>
  <si>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</si>
  <si>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</si>
  <si>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</si>
  <si>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</si>
  <si>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</si>
  <si>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</si>
  <si>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</si>
  <si>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</si>
  <si>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</si>
  <si>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</si>
  <si>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</si>
  <si>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</si>
  <si>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</si>
  <si>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</si>
  <si>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</si>
  <si>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</si>
  <si>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</si>
  <si>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</si>
  <si>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</si>
  <si>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</si>
  <si>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</si>
  <si>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</si>
  <si>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</si>
  <si>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</si>
  <si>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</si>
  <si>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</si>
  <si>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</si>
  <si>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</si>
  <si>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</si>
  <si>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</si>
  <si>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</si>
  <si>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</si>
  <si>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</si>
  <si>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</si>
  <si>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</si>
  <si>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</si>
  <si>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</si>
  <si>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</si>
  <si>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</si>
  <si>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</si>
  <si>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</si>
  <si>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</si>
  <si>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</si>
  <si>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</si>
  <si>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</si>
  <si>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</si>
  <si>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</si>
  <si>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</si>
  <si>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</si>
  <si>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</si>
  <si>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</si>
  <si>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</si>
  <si>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</si>
  <si>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</si>
  <si>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</si>
  <si>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</si>
  <si>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</si>
  <si>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</si>
  <si>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</si>
  <si>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</si>
  <si>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</si>
  <si>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</si>
  <si>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</si>
  <si>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</si>
  <si>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</si>
  <si>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</si>
  <si>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</si>
  <si>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</si>
  <si>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</si>
  <si>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</si>
  <si>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</si>
  <si>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</si>
  <si>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</si>
  <si>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</si>
  <si>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</si>
  <si>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</si>
  <si>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</si>
  <si>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</si>
  <si>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</si>
  <si>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</si>
  <si>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</si>
  <si>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</si>
  <si>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</si>
  <si>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</si>
  <si>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</si>
  <si>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</si>
  <si>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</si>
  <si>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</si>
  <si>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</si>
  <si>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</si>
  <si>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</si>
  <si>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</si>
  <si>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</si>
  <si>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</si>
  <si>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</si>
  <si>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</si>
  <si>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</si>
  <si>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</si>
  <si>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</si>
  <si>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</si>
  <si>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</si>
  <si>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</si>
  <si>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</si>
  <si>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</si>
  <si>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</si>
  <si>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</si>
  <si>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</si>
  <si>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</si>
  <si>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</si>
  <si>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</si>
  <si>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</si>
  <si>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</si>
  <si>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</si>
  <si>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</si>
  <si>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</si>
  <si>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</si>
  <si>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</si>
  <si>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</si>
  <si>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</si>
  <si>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</si>
  <si>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</si>
  <si>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</si>
  <si>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</si>
  <si>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</si>
  <si>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</si>
  <si>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</si>
  <si>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</si>
  <si>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</si>
  <si>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</si>
  <si>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</si>
  <si>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</si>
  <si>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</si>
  <si>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</si>
  <si>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</si>
  <si>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</si>
  <si>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</si>
  <si>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</si>
  <si>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</si>
  <si>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</si>
  <si>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</si>
  <si>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</si>
  <si>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</si>
  <si>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</si>
  <si>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</si>
  <si>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</si>
  <si>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</si>
  <si>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</si>
  <si>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</si>
  <si>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</si>
  <si>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</si>
  <si>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</si>
  <si>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</si>
  <si>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</si>
  <si>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</si>
  <si>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</si>
  <si>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</si>
  <si>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</si>
  <si>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</si>
  <si>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</si>
  <si>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</si>
  <si>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</si>
  <si>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</si>
  <si>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</si>
  <si>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</si>
  <si>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</si>
  <si>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</si>
  <si>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</si>
  <si>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</si>
  <si>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</si>
  <si>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</si>
  <si>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</si>
  <si>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</si>
  <si>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</si>
  <si>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</si>
  <si>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</si>
  <si>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</si>
  <si>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</si>
  <si>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</si>
  <si>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</si>
  <si>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</si>
  <si>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</si>
  <si>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</si>
  <si>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</si>
  <si>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</si>
  <si>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</si>
  <si>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</si>
  <si>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</si>
  <si>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</si>
  <si>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</si>
  <si>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</si>
  <si>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</si>
  <si>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</si>
  <si>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</si>
  <si>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</si>
  <si>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</si>
  <si>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</si>
  <si>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</si>
  <si>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</si>
  <si>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</si>
  <si>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</si>
  <si>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</si>
  <si>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</si>
  <si>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</si>
  <si>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</si>
  <si>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</si>
  <si>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</si>
  <si>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</si>
  <si>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</si>
  <si>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</si>
  <si>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</si>
  <si>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</si>
  <si>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</si>
  <si>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</si>
  <si>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</si>
  <si>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</si>
  <si>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</si>
  <si>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</si>
  <si>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</si>
  <si>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</si>
  <si>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</si>
  <si>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</si>
  <si>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</si>
  <si>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</si>
  <si>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</si>
  <si>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</si>
  <si>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</si>
  <si>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</si>
  <si>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</si>
  <si>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</si>
  <si>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</si>
  <si>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</si>
  <si>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</si>
  <si>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</si>
  <si>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</si>
  <si>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</si>
  <si>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</si>
  <si>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</si>
  <si>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</si>
  <si>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</si>
  <si>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</si>
  <si>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</si>
  <si>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</si>
  <si>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</si>
  <si>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</si>
  <si>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</si>
  <si>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</si>
  <si>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</si>
  <si>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</si>
  <si>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</si>
  <si>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</si>
  <si>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</si>
  <si>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</si>
  <si>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</si>
  <si>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</si>
  <si>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</si>
  <si>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</si>
  <si>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</si>
  <si>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</si>
  <si>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</si>
  <si>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</si>
  <si>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</si>
  <si>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</si>
  <si>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</si>
  <si>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</si>
  <si>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</si>
  <si>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</si>
  <si>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</si>
  <si>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</si>
  <si>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</si>
  <si>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</si>
  <si>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</si>
  <si>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</si>
  <si>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</si>
  <si>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</si>
  <si>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</si>
  <si>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</si>
  <si>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</si>
  <si>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</si>
  <si>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</si>
  <si>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</si>
  <si>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</si>
  <si>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</si>
  <si>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</si>
  <si>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</si>
  <si>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</si>
  <si>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</si>
  <si>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</si>
  <si>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</si>
  <si>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</si>
  <si>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</si>
  <si>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</si>
  <si>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</si>
  <si>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</si>
  <si>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</si>
  <si>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</si>
  <si>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</si>
  <si>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</si>
  <si>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</si>
  <si>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</si>
  <si>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</si>
  <si>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</si>
  <si>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</si>
  <si>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</si>
  <si>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</si>
  <si>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</si>
  <si>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</si>
  <si>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</si>
  <si>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</si>
  <si>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</si>
  <si>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</si>
  <si>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</si>
  <si>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</si>
  <si>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</si>
  <si>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</si>
  <si>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</si>
  <si>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</si>
  <si>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</si>
  <si>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</si>
  <si>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</si>
  <si>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</si>
  <si>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</si>
  <si>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</si>
  <si>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</si>
  <si>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</si>
  <si>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</si>
  <si>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</si>
  <si>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</si>
  <si>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</si>
  <si>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</si>
  <si>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</si>
  <si>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</si>
  <si>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</si>
  <si>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</si>
  <si>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</si>
  <si>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</si>
  <si>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</si>
  <si>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</si>
  <si>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</si>
  <si>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</si>
  <si>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</si>
  <si>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</si>
  <si>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</si>
  <si>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</si>
  <si>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</si>
  <si>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</si>
  <si>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</si>
  <si>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</si>
  <si>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</si>
  <si>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</si>
  <si>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</si>
  <si>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</si>
  <si>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</si>
  <si>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</si>
  <si>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</si>
  <si>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</si>
  <si>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</si>
  <si>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</si>
  <si>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</si>
  <si>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</si>
  <si>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</si>
  <si>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</si>
  <si>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</si>
  <si>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</si>
  <si>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</si>
  <si>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</si>
  <si>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</si>
  <si>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</si>
  <si>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</si>
  <si>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</si>
  <si>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</si>
  <si>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</si>
  <si>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</si>
  <si>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</si>
  <si>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</si>
  <si>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</si>
  <si>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</si>
  <si>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</si>
  <si>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</si>
  <si>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</si>
  <si>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</si>
  <si>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</si>
  <si>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</si>
  <si>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</si>
  <si>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</si>
  <si>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</si>
  <si>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</si>
  <si>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</si>
  <si>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</si>
  <si>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</si>
  <si>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</si>
  <si>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</si>
  <si>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</si>
  <si>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</si>
  <si>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</si>
  <si>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</si>
  <si>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</si>
  <si>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</si>
  <si>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</si>
  <si>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</si>
  <si>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</si>
  <si>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</si>
  <si>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</si>
  <si>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</si>
  <si>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</si>
  <si>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</si>
  <si>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</si>
  <si>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</si>
  <si>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</si>
  <si>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</si>
  <si>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</si>
  <si>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</si>
  <si>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</si>
  <si>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</si>
  <si>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</si>
  <si>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</si>
  <si>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</si>
  <si>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</si>
  <si>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</si>
  <si>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</si>
  <si>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</si>
  <si>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</si>
  <si>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</si>
  <si>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</si>
  <si>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</si>
  <si>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</si>
  <si>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</si>
  <si>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</si>
  <si>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</si>
  <si>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</si>
  <si>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</si>
  <si>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</si>
  <si>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</si>
  <si>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</si>
  <si>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</si>
  <si>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</si>
  <si>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</si>
  <si>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</si>
  <si>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</si>
  <si>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</si>
  <si>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</si>
  <si>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</si>
  <si>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</si>
  <si>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</si>
  <si>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</si>
  <si>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</si>
  <si>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</si>
  <si>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</si>
  <si>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</si>
  <si>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</si>
  <si>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</si>
  <si>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</si>
  <si>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</si>
  <si>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</si>
  <si>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</si>
  <si>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</si>
  <si>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</si>
  <si>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</si>
  <si>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</si>
  <si>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</si>
  <si>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</si>
  <si>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</si>
  <si>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</si>
  <si>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</si>
  <si>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</si>
  <si>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</si>
  <si>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</si>
  <si>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</si>
  <si>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</si>
  <si>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</si>
  <si>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</si>
  <si>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</si>
  <si>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</si>
  <si>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</si>
  <si>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</si>
  <si>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</si>
  <si>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</si>
  <si>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</si>
  <si>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</si>
  <si>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</si>
  <si>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</si>
  <si>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</si>
  <si>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</si>
  <si>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</si>
  <si>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</si>
  <si>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</si>
  <si>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</si>
  <si>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</si>
  <si>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</si>
  <si>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</si>
  <si>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</si>
  <si>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</si>
  <si>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</si>
  <si>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</si>
  <si>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</si>
  <si>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</si>
  <si>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</si>
  <si>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</si>
  <si>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</si>
  <si>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</si>
  <si>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</si>
  <si>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</si>
  <si>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</si>
  <si>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</si>
  <si>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</si>
  <si>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</si>
  <si>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</si>
  <si>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</si>
  <si>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</si>
  <si>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</si>
  <si>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</si>
  <si>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</si>
  <si>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</si>
  <si>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</si>
  <si>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</si>
  <si>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</si>
  <si>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</si>
  <si>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</si>
  <si>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</si>
  <si>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</si>
  <si>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</si>
  <si>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</si>
  <si>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</si>
  <si>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</si>
  <si>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</si>
  <si>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</si>
  <si>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</si>
  <si>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</si>
  <si>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</si>
  <si>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</si>
  <si>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</si>
  <si>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</si>
  <si>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</si>
  <si>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</si>
  <si>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</si>
  <si>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</si>
  <si>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</si>
  <si>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</si>
  <si>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</si>
  <si>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</si>
  <si>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</si>
  <si>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</si>
  <si>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</si>
  <si>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</si>
  <si>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</si>
  <si>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</si>
  <si>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</si>
  <si>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</si>
  <si>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</si>
  <si>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</si>
  <si>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</si>
  <si>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</si>
  <si>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</si>
  <si>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</si>
  <si>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</si>
  <si>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</si>
  <si>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</si>
  <si>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</si>
  <si>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</si>
  <si>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</si>
  <si>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</si>
  <si>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</si>
  <si>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</si>
  <si>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</si>
  <si>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</si>
  <si>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</si>
  <si>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</si>
  <si>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</si>
  <si>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</si>
  <si>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</si>
  <si>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</si>
  <si>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</si>
  <si>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</si>
  <si>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</si>
  <si>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</si>
  <si>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</si>
  <si>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</si>
  <si>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</si>
  <si>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</si>
  <si>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</si>
  <si>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</si>
  <si>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</si>
  <si>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</si>
  <si>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</si>
  <si>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</si>
  <si>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</si>
  <si>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</si>
  <si>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</si>
  <si>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</si>
  <si>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</si>
  <si>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</si>
  <si>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</si>
  <si>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</si>
  <si>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</si>
  <si>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</si>
  <si>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</si>
  <si>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</si>
  <si>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</si>
  <si>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</si>
  <si>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</si>
  <si>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</si>
  <si>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</si>
  <si>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</si>
  <si>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</si>
  <si>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</si>
  <si>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</si>
  <si>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</si>
  <si>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</si>
  <si>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</si>
  <si>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</si>
  <si>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</si>
  <si>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</si>
  <si>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</si>
  <si>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</si>
  <si>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</si>
  <si>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</si>
  <si>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</si>
  <si>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</si>
  <si>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</si>
  <si>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</si>
  <si>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</si>
  <si>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</si>
  <si>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</si>
  <si>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</si>
  <si>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</si>
  <si>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</si>
  <si>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</si>
  <si>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</si>
  <si>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</si>
  <si>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</si>
  <si>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</si>
  <si>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</si>
  <si>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</si>
  <si>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</si>
  <si>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</si>
  <si>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</si>
  <si>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</si>
  <si>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</si>
  <si>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</si>
  <si>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</si>
  <si>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</si>
  <si>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</si>
  <si>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</si>
  <si>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</si>
  <si>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</si>
  <si>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</si>
  <si>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</si>
  <si>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</si>
  <si>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</si>
  <si>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</si>
  <si>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</si>
  <si>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</si>
  <si>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</si>
  <si>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</si>
  <si>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</si>
  <si>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</si>
  <si>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</si>
  <si>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</si>
  <si>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</si>
  <si>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</si>
  <si>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</si>
  <si>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</si>
  <si>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</si>
  <si>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</si>
  <si>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</si>
  <si>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</si>
  <si>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</si>
  <si>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</si>
  <si>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</si>
  <si>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</si>
  <si>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</si>
  <si>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</si>
  <si>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</si>
  <si>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</si>
  <si>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</si>
  <si>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</si>
  <si>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</si>
  <si>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</si>
  <si>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</si>
  <si>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</si>
  <si>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</si>
  <si>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</si>
  <si>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</si>
  <si>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</si>
  <si>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</si>
  <si>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</si>
  <si>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</si>
  <si>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</si>
  <si>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</si>
  <si>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</si>
  <si>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</si>
  <si>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</si>
  <si>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</si>
  <si>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</si>
  <si>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</si>
  <si>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</si>
  <si>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</si>
  <si>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</si>
  <si>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</si>
  <si>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</si>
  <si>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</si>
  <si>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</si>
  <si>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</si>
  <si>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</si>
  <si>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</si>
  <si>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</si>
  <si>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</si>
  <si>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</si>
  <si>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</si>
  <si>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</si>
  <si>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</si>
  <si>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</si>
  <si>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</si>
  <si>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</si>
  <si>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</si>
  <si>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</si>
  <si>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</si>
  <si>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</si>
  <si>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</si>
  <si>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</si>
  <si>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</si>
  <si>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</si>
  <si>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</si>
  <si>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</si>
  <si>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</si>
  <si>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</si>
  <si>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</si>
  <si>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</si>
  <si>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</si>
  <si>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</si>
  <si>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</si>
  <si>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</si>
  <si>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</si>
  <si>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</si>
  <si>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</si>
  <si>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</si>
  <si>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</si>
  <si>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</si>
  <si>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</si>
  <si>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</si>
  <si>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</si>
  <si>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</si>
  <si>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</si>
  <si>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</si>
  <si>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</si>
  <si>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</si>
  <si>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</si>
  <si>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</si>
  <si>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</si>
  <si>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</si>
  <si>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</si>
  <si>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</si>
  <si>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</si>
  <si>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</si>
  <si>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</si>
  <si>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</si>
  <si>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</si>
  <si>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</si>
  <si>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</si>
  <si>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</si>
  <si>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</si>
  <si>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</si>
  <si>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</si>
  <si>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</si>
  <si>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</si>
  <si>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</si>
  <si>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</si>
  <si>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</si>
  <si>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</si>
  <si>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</si>
  <si>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</si>
  <si>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</si>
  <si>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</si>
  <si>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</si>
  <si>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</si>
  <si>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</si>
  <si>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</si>
  <si>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</si>
  <si>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</si>
  <si>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</si>
  <si>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</si>
  <si>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</si>
  <si>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</si>
  <si>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</si>
  <si>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</si>
  <si>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</si>
  <si>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</si>
  <si>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</si>
  <si>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</si>
  <si>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</si>
  <si>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</si>
  <si>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</si>
  <si>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</si>
  <si>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</si>
  <si>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</si>
  <si>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</si>
  <si>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</si>
  <si>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</si>
  <si>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</si>
  <si>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</si>
  <si>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</si>
  <si>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</si>
  <si>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</si>
  <si>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</si>
  <si>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</si>
  <si>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</si>
  <si>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</si>
  <si>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</si>
  <si>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</si>
  <si>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</si>
  <si>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</si>
  <si>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</si>
  <si>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</si>
  <si>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</si>
  <si>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</si>
  <si>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</si>
  <si>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</si>
  <si>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</si>
  <si>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</si>
  <si>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</si>
  <si>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</si>
  <si>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</si>
  <si>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</si>
  <si>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</si>
  <si>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</si>
  <si>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</si>
  <si>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</si>
  <si>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</si>
  <si>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</si>
  <si>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</si>
  <si>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</si>
  <si>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</si>
  <si>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</si>
  <si>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</si>
  <si>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</si>
  <si>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</si>
  <si>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</si>
  <si>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</si>
  <si>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</si>
  <si>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</si>
  <si>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</si>
  <si>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</si>
  <si>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</si>
  <si>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</si>
  <si>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</si>
  <si>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</si>
  <si>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</si>
  <si>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</si>
  <si>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</si>
  <si>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</si>
  <si>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</si>
  <si>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</si>
  <si>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</si>
  <si>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</si>
  <si>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</si>
  <si>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</si>
  <si>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</si>
  <si>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</si>
  <si>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</si>
  <si>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</si>
  <si>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</si>
  <si>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</si>
  <si>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</si>
  <si>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</si>
  <si>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</si>
  <si>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</si>
  <si>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</si>
  <si>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</si>
  <si>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</si>
  <si>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</si>
  <si>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</si>
  <si>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</si>
  <si>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</si>
  <si>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</si>
  <si>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</si>
  <si>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</si>
  <si>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</si>
  <si>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</si>
  <si>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</si>
  <si>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</si>
  <si>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</si>
  <si>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</si>
  <si>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</si>
  <si>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</si>
  <si>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</si>
  <si>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</si>
  <si>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</si>
  <si>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</si>
  <si>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</si>
  <si>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</si>
  <si>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</si>
  <si>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</si>
  <si>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</si>
  <si>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</si>
  <si>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</si>
  <si>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</si>
  <si>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</si>
  <si>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</si>
  <si>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</si>
  <si>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</si>
  <si>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</si>
  <si>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</si>
  <si>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</si>
  <si>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</si>
  <si>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</si>
  <si>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</si>
  <si>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</si>
  <si>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</si>
  <si>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</si>
  <si>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</si>
  <si>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</si>
  <si>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</si>
  <si>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</si>
  <si>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</si>
  <si>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</si>
  <si>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</si>
  <si>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</si>
  <si>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</si>
  <si>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</si>
  <si>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</si>
  <si>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</si>
  <si>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</si>
  <si>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</si>
  <si>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</si>
  <si>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</si>
  <si>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</si>
  <si>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</si>
  <si>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</si>
  <si>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</si>
  <si>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</si>
  <si>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</si>
  <si>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</si>
  <si>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</si>
  <si>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</si>
  <si>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</si>
  <si>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</si>
  <si>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</si>
  <si>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</si>
  <si>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</si>
  <si>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</si>
  <si>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</si>
  <si>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</si>
  <si>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</si>
  <si>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</si>
  <si>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</si>
  <si>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</si>
  <si>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</si>
  <si>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</si>
  <si>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</si>
  <si>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</si>
  <si>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</si>
  <si>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</si>
  <si>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</si>
  <si>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</si>
  <si>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</si>
  <si>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</si>
  <si>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</si>
  <si>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</si>
  <si>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</si>
  <si>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</si>
  <si>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</si>
  <si>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</si>
  <si>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</si>
  <si>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</si>
  <si>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</si>
  <si>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</si>
  <si>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</si>
  <si>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</si>
  <si>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</si>
  <si>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</si>
  <si>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</si>
  <si>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</si>
  <si>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</si>
  <si>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</si>
  <si>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</si>
  <si>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</si>
  <si>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</si>
  <si>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</si>
  <si>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</si>
  <si>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</si>
  <si>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</si>
  <si>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</si>
  <si>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</si>
  <si>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</si>
  <si>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</si>
  <si>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</si>
  <si>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</si>
  <si>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</si>
  <si>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</si>
  <si>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</si>
  <si>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</si>
  <si>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</si>
  <si>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</si>
  <si>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</si>
  <si>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</si>
  <si>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</si>
  <si>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</si>
  <si>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</si>
  <si>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</si>
  <si>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</si>
  <si>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</si>
  <si>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</si>
  <si>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</si>
  <si>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</si>
  <si>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</si>
  <si>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</si>
  <si>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</si>
  <si>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</si>
  <si>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</si>
  <si>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</si>
  <si>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</si>
  <si>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</si>
  <si>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</si>
  <si>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</si>
  <si>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</si>
  <si>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</si>
  <si>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</si>
  <si>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</si>
  <si>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</si>
  <si>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</si>
  <si>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</si>
  <si>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</si>
  <si>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</si>
  <si>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</si>
  <si>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</si>
  <si>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</si>
  <si>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</si>
  <si>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</si>
  <si>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</si>
  <si>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</si>
  <si>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</si>
  <si>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</si>
  <si>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</si>
  <si>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</si>
  <si>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</si>
  <si>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</si>
  <si>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</si>
  <si>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</si>
  <si>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</si>
  <si>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</si>
  <si>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</si>
  <si>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</si>
  <si>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</si>
  <si>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</si>
  <si>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</si>
  <si>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</si>
  <si>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</si>
  <si>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</si>
  <si>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</si>
  <si>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</si>
  <si>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</si>
  <si>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</si>
  <si>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</si>
  <si>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</si>
  <si>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</si>
  <si>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</si>
  <si>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</si>
  <si>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</si>
  <si>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</si>
  <si>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</si>
  <si>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</si>
  <si>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</si>
  <si>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</si>
  <si>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</si>
  <si>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</si>
  <si>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</si>
  <si>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</si>
  <si>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</si>
  <si>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</si>
  <si>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</si>
  <si>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</si>
  <si>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</si>
  <si>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</si>
  <si>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</si>
  <si>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</si>
  <si>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</si>
  <si>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</si>
  <si>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</si>
  <si>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</si>
  <si>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</si>
  <si>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</si>
  <si>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</si>
  <si>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</si>
  <si>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</si>
  <si>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</si>
  <si>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</si>
  <si>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</si>
  <si>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</si>
  <si>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</si>
  <si>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</si>
  <si>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</si>
  <si>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</si>
  <si>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</si>
  <si>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</si>
  <si>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</si>
  <si>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</si>
  <si>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</si>
  <si>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</si>
  <si>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</si>
  <si>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</si>
  <si>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</si>
  <si>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</si>
  <si>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</si>
  <si>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</si>
  <si>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</si>
  <si>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</si>
  <si>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</si>
  <si>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</si>
  <si>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</si>
  <si>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</si>
  <si>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</si>
  <si>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</si>
  <si>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</si>
  <si>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</si>
  <si>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</si>
  <si>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</si>
  <si>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</si>
  <si>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</si>
  <si>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</si>
  <si>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</si>
  <si>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</si>
  <si>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</si>
  <si>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</si>
  <si>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</si>
  <si>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</si>
  <si>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</si>
  <si>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</si>
  <si>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</si>
  <si>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</si>
  <si>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</si>
  <si>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</si>
  <si>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</si>
  <si>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</si>
  <si>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</si>
  <si>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</si>
  <si>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</si>
  <si>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</si>
  <si>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</si>
  <si>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</si>
  <si>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</si>
  <si>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</si>
  <si>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</si>
  <si>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</si>
  <si>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</si>
  <si>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</si>
  <si>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</si>
  <si>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</si>
  <si>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</si>
  <si>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</si>
  <si>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</si>
  <si>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</si>
  <si>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</si>
  <si>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</si>
  <si>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</si>
  <si>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</si>
  <si>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</si>
  <si>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</si>
  <si>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</si>
  <si>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</si>
  <si>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</si>
  <si>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</si>
  <si>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</si>
  <si>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</si>
  <si>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</si>
  <si>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</si>
  <si>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</si>
  <si>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</si>
  <si>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</si>
  <si>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</si>
  <si>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</si>
  <si>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</si>
  <si>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</si>
  <si>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</si>
  <si>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</si>
  <si>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</si>
  <si>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</si>
  <si>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</si>
  <si>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</si>
  <si>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</si>
  <si>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</si>
  <si>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</si>
  <si>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</si>
  <si>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</si>
  <si>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</si>
  <si>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</si>
  <si>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</si>
  <si>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</si>
  <si>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</si>
  <si>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</si>
  <si>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</si>
  <si>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</si>
  <si>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</si>
  <si>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</si>
  <si>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</si>
  <si>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</si>
  <si>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</si>
  <si>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</si>
  <si>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</si>
  <si>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</si>
  <si>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</si>
  <si>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</si>
  <si>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</si>
  <si>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</si>
  <si>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</si>
  <si>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</si>
  <si>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</si>
  <si>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</si>
  <si>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</si>
  <si>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</si>
  <si>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</si>
  <si>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</si>
  <si>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</si>
  <si>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</si>
  <si>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</si>
  <si>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</si>
  <si>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</si>
  <si>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</si>
  <si>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</si>
  <si>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</si>
  <si>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</si>
  <si>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</si>
  <si>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</si>
  <si>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</si>
  <si>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</si>
  <si>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</si>
  <si>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</si>
  <si>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</si>
  <si>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</si>
  <si>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</si>
  <si>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</si>
  <si>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</si>
  <si>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</si>
  <si>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</si>
  <si>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</si>
  <si>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</si>
  <si>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</si>
  <si>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</si>
  <si>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</si>
  <si>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</si>
  <si>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</si>
  <si>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</si>
  <si>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</si>
  <si>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</si>
  <si>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</si>
  <si>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</si>
  <si>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</si>
  <si>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</si>
  <si>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</si>
  <si>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</si>
  <si>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</si>
  <si>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</si>
  <si>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</si>
  <si>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</si>
  <si>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</si>
  <si>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</si>
  <si>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</si>
  <si>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</si>
  <si>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</si>
  <si>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</si>
  <si>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</si>
  <si>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</si>
  <si>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</si>
  <si>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</si>
  <si>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</si>
  <si>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</si>
  <si>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</si>
  <si>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</si>
  <si>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</si>
  <si>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</si>
  <si>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</si>
  <si>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</si>
  <si>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</si>
  <si>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</si>
  <si>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</si>
  <si>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</si>
  <si>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</si>
  <si>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</si>
  <si>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</si>
  <si>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</si>
  <si>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</si>
  <si>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</si>
  <si>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</si>
  <si>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</si>
  <si>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</si>
  <si>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</si>
  <si>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</si>
  <si>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</si>
  <si>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</si>
  <si>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</si>
  <si>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</si>
  <si>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</si>
  <si>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</si>
  <si>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</si>
  <si>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</si>
  <si>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</si>
  <si>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</si>
  <si>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</si>
  <si>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</si>
  <si>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</si>
  <si>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</si>
  <si>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</si>
  <si>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</si>
  <si>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</si>
  <si>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</si>
  <si>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</si>
  <si>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</si>
  <si>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</si>
  <si>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</si>
  <si>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</si>
  <si>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</si>
  <si>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</si>
  <si>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</si>
  <si>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</si>
  <si>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</si>
  <si>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</si>
  <si>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</si>
  <si>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</si>
  <si>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</si>
  <si>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</si>
  <si>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</si>
  <si>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</si>
  <si>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</si>
  <si>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</si>
  <si>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</si>
  <si>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</si>
  <si>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</si>
  <si>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</si>
  <si>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</si>
  <si>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</si>
  <si>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</si>
  <si>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</si>
  <si>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</si>
  <si>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</si>
  <si>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</si>
  <si>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</si>
  <si>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</si>
  <si>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</si>
  <si>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</si>
  <si>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</si>
  <si>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</si>
  <si>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</si>
  <si>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</si>
  <si>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</si>
  <si>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</si>
  <si>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</si>
  <si>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</si>
  <si>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</si>
  <si>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</si>
  <si>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</si>
  <si>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</si>
  <si>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</si>
  <si>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</si>
  <si>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</si>
  <si>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</si>
  <si>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</si>
  <si>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</si>
  <si>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</si>
  <si>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</si>
  <si>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</si>
  <si>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</si>
  <si>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</si>
  <si>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</si>
  <si>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</si>
  <si>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</si>
  <si>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</si>
  <si>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</si>
  <si>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</si>
  <si>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</si>
  <si>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</si>
  <si>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</si>
  <si>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</si>
  <si>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</si>
  <si>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</si>
  <si>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</si>
  <si>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</si>
  <si>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</si>
  <si>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</si>
  <si>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</si>
  <si>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</si>
  <si>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</si>
  <si>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</si>
  <si>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</si>
  <si>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</si>
  <si>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</si>
  <si>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</si>
  <si>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</si>
  <si>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</si>
  <si>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</si>
  <si>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</si>
  <si>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</si>
  <si>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</si>
  <si>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</si>
  <si>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</si>
  <si>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</si>
  <si>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</si>
  <si>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</si>
  <si>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</si>
  <si>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</si>
  <si>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</si>
  <si>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</si>
  <si>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</si>
  <si>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</si>
  <si>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</si>
  <si>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</si>
  <si>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</si>
  <si>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</si>
  <si>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</si>
  <si>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</si>
  <si>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</si>
  <si>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</si>
  <si>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</si>
  <si>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</si>
  <si>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</si>
  <si>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</si>
  <si>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</si>
  <si>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</si>
  <si>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</si>
  <si>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</si>
  <si>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</si>
  <si>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</si>
  <si>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</si>
  <si>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</si>
  <si>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</si>
  <si>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</si>
  <si>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</si>
  <si>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</si>
  <si>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</si>
  <si>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</si>
  <si>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</si>
  <si>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</si>
  <si>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</si>
  <si>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</si>
  <si>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</si>
  <si>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</si>
  <si>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</si>
  <si>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</si>
  <si>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</si>
  <si>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</si>
  <si>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</si>
  <si>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</si>
  <si>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</si>
  <si>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</si>
  <si>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</si>
  <si>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</si>
  <si>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</si>
  <si>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</si>
  <si>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</si>
  <si>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</si>
  <si>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</si>
  <si>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</si>
  <si>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</si>
  <si>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</si>
  <si>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</si>
  <si>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</si>
  <si>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</si>
  <si>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</si>
  <si>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</si>
  <si>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</si>
  <si>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</si>
  <si>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</si>
  <si>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</si>
  <si>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</si>
  <si>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</si>
  <si>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</si>
  <si>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</si>
  <si>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</si>
  <si>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</si>
  <si>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</si>
  <si>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</si>
  <si>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</si>
  <si>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</si>
  <si>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</si>
  <si>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</si>
  <si>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</si>
  <si>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</si>
  <si>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</si>
  <si>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</si>
  <si>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</si>
  <si>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</si>
  <si>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</si>
  <si>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</si>
  <si>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</si>
  <si>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</si>
  <si>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</si>
  <si>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</si>
  <si>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</si>
  <si>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</si>
  <si>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</si>
  <si>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</si>
  <si>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</si>
  <si>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</si>
  <si>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</si>
  <si>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</si>
  <si>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</si>
  <si>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</si>
  <si>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</si>
  <si>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</si>
  <si>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</si>
  <si>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</si>
  <si>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</si>
  <si>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</si>
  <si>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</si>
  <si>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</si>
  <si>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</si>
  <si>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</si>
  <si>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</si>
  <si>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</si>
  <si>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</si>
  <si>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</si>
  <si>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</si>
  <si>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</si>
  <si>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</si>
  <si>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</si>
  <si>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</si>
  <si>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</si>
  <si>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</si>
  <si>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</si>
  <si>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</si>
  <si>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</si>
  <si>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</si>
  <si>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</si>
  <si>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</si>
  <si>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</si>
  <si>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</si>
  <si>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</si>
  <si>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</si>
  <si>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</si>
  <si>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</si>
  <si>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</si>
  <si>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</si>
  <si>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</si>
  <si>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</si>
  <si>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</si>
  <si>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</si>
  <si>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</si>
  <si>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</si>
  <si>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</si>
  <si>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</si>
  <si>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</si>
  <si>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</si>
  <si>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</si>
  <si>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</si>
  <si>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</si>
  <si>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</si>
  <si>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</si>
  <si>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</si>
  <si>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</si>
  <si>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</si>
  <si>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</si>
  <si>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</si>
  <si>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</si>
  <si>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</si>
  <si>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</si>
  <si>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</si>
  <si>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</si>
  <si>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</si>
  <si>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</si>
  <si>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</si>
  <si>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</si>
  <si>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</si>
  <si>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</si>
  <si>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</si>
  <si>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</si>
  <si>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</si>
  <si>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</si>
  <si>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</si>
  <si>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</si>
  <si>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</si>
  <si>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</si>
  <si>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</si>
  <si>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</si>
  <si>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</si>
  <si>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</si>
  <si>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</si>
  <si>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</si>
  <si>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</si>
  <si>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</si>
  <si>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</si>
  <si>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</si>
  <si>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</si>
  <si>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</si>
  <si>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</si>
  <si>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</si>
  <si>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</si>
  <si>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</si>
  <si>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</si>
  <si>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</si>
  <si>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</si>
  <si>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</si>
  <si>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</si>
  <si>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</si>
  <si>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</si>
  <si>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</si>
  <si>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</si>
  <si>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</si>
  <si>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</si>
  <si>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</si>
  <si>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</si>
  <si>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</si>
  <si>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</si>
  <si>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</si>
  <si>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</si>
  <si>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</si>
  <si>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</si>
  <si>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</si>
  <si>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</si>
  <si>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</si>
  <si>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</si>
  <si>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</si>
  <si>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</si>
  <si>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</si>
  <si>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</si>
  <si>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</si>
  <si>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</si>
  <si>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</si>
  <si>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</si>
  <si>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</si>
  <si>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</si>
  <si>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</si>
  <si>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</si>
  <si>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</si>
  <si>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</si>
  <si>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</si>
  <si>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</si>
  <si>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</si>
  <si>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</si>
  <si>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</si>
  <si>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</si>
  <si>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</si>
  <si>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</si>
  <si>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</si>
  <si>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</si>
  <si>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</si>
  <si>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</si>
  <si>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</si>
  <si>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</si>
  <si>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</si>
  <si>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</si>
  <si>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</si>
  <si>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</si>
  <si>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</si>
  <si>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</si>
  <si>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</si>
  <si>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</si>
  <si>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</si>
  <si>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</si>
  <si>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</si>
  <si>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</si>
  <si>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</si>
  <si>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</si>
  <si>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</si>
  <si>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</si>
  <si>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</si>
  <si>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</si>
  <si>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</si>
  <si>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</si>
  <si>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</si>
  <si>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</si>
  <si>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</si>
  <si>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</si>
  <si>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</si>
  <si>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</si>
  <si>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</si>
  <si>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</si>
  <si>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</si>
  <si>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</si>
  <si>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</si>
  <si>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</si>
  <si>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</si>
  <si>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</si>
  <si>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</si>
  <si>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</si>
  <si>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</si>
  <si>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</si>
  <si>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</si>
  <si>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</si>
  <si>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</si>
  <si>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</si>
  <si>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</si>
  <si>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</si>
  <si>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</si>
  <si>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</si>
  <si>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</si>
  <si>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</si>
  <si>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</si>
  <si>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</si>
  <si>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</si>
  <si>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</si>
  <si>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</si>
  <si>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</si>
  <si>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</si>
  <si>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</si>
  <si>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</si>
  <si>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</si>
  <si>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</si>
  <si>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</si>
  <si>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</si>
  <si>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</si>
  <si>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</si>
  <si>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</si>
  <si>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</si>
  <si>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</si>
  <si>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</si>
  <si>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</si>
  <si>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</si>
  <si>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</si>
  <si>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</si>
  <si>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</si>
  <si>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</si>
  <si>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</si>
  <si>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</si>
  <si>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</si>
  <si>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</si>
  <si>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</si>
  <si>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</si>
  <si>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</si>
  <si>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</si>
  <si>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</si>
  <si>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</si>
  <si>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</si>
  <si>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</si>
  <si>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</si>
  <si>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</si>
  <si>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</si>
  <si>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</si>
  <si>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</si>
  <si>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</si>
  <si>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</si>
  <si>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</si>
  <si>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</si>
  <si>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</si>
  <si>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</si>
  <si>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</si>
  <si>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</si>
  <si>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</si>
  <si>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</si>
  <si>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</si>
  <si>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</si>
  <si>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</si>
  <si>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</si>
  <si>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</si>
  <si>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</si>
  <si>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</si>
  <si>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</si>
  <si>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</si>
  <si>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</si>
  <si>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</si>
  <si>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</si>
  <si>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</si>
  <si>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</si>
  <si>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</si>
  <si>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</si>
  <si>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</si>
  <si>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</si>
  <si>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</si>
  <si>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</si>
  <si>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</si>
  <si>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</si>
  <si>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</si>
  <si>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</si>
  <si>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</si>
  <si>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</si>
  <si>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</si>
  <si>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</si>
  <si>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</si>
  <si>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</si>
  <si>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</si>
  <si>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</si>
  <si>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</si>
  <si>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</si>
  <si>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</si>
  <si>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</si>
  <si>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</si>
  <si>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</si>
  <si>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</si>
  <si>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</si>
  <si>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</si>
  <si>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</si>
  <si>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</si>
  <si>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</si>
  <si>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</si>
  <si>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</si>
  <si>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</si>
  <si>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</si>
  <si>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</si>
  <si>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</si>
  <si>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</si>
  <si>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</si>
  <si>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</si>
  <si>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</si>
  <si>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</si>
  <si>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</si>
  <si>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</si>
  <si>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</si>
  <si>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</si>
  <si>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</si>
  <si>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</si>
  <si>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</si>
  <si>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</si>
  <si>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</si>
  <si>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</si>
  <si>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</si>
  <si>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</si>
  <si>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</si>
  <si>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</si>
  <si>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</si>
  <si>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</si>
  <si>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</si>
  <si>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</si>
  <si>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</si>
  <si>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</si>
  <si>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</si>
  <si>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</si>
  <si>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</si>
  <si>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</si>
  <si>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</si>
  <si>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</si>
  <si>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</si>
  <si>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</si>
  <si>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</si>
  <si>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</si>
  <si>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</si>
  <si>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</si>
  <si>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</si>
  <si>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</si>
  <si>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</si>
  <si>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</si>
  <si>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</si>
  <si>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</si>
  <si>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</si>
  <si>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</si>
  <si>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</si>
  <si>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</si>
  <si>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</si>
  <si>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</si>
  <si>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</si>
  <si>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</si>
  <si>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</si>
  <si>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</si>
  <si>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</si>
  <si>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</si>
  <si>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</si>
  <si>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</si>
  <si>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</si>
  <si>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</si>
  <si>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</si>
  <si>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</si>
  <si>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</si>
  <si>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</si>
  <si>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</si>
  <si>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</si>
  <si>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</si>
  <si>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</si>
  <si>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</si>
  <si>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</si>
  <si>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</si>
  <si>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</si>
  <si>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</si>
  <si>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</si>
  <si>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</si>
  <si>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</si>
  <si>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</si>
  <si>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</si>
  <si>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</si>
  <si>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</si>
  <si>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</si>
  <si>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</si>
  <si>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</si>
  <si>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</si>
  <si>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</si>
  <si>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</si>
  <si>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</si>
  <si>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</si>
  <si>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</si>
  <si>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</si>
  <si>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</si>
  <si>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</si>
  <si>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</si>
  <si>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</si>
  <si>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</si>
  <si>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</si>
  <si>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</si>
  <si>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</si>
  <si>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</si>
  <si>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</si>
  <si>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</si>
  <si>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</si>
  <si>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</si>
  <si>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</si>
  <si>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</si>
  <si>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</si>
  <si>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</si>
  <si>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</si>
  <si>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</si>
  <si>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</si>
  <si>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</si>
  <si>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</si>
  <si>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</si>
  <si>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</si>
  <si>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</si>
  <si>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</si>
  <si>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</si>
  <si>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</si>
  <si>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</si>
  <si>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</si>
  <si>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</si>
  <si>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</si>
  <si>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</si>
  <si>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</si>
  <si>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</si>
  <si>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</si>
  <si>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</si>
  <si>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</si>
  <si>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</si>
  <si>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</si>
  <si>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</si>
  <si>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</si>
  <si>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</si>
  <si>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</si>
  <si>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</si>
  <si>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</si>
  <si>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</si>
  <si>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</si>
  <si>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</si>
  <si>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</si>
  <si>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</si>
  <si>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</si>
  <si>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</si>
  <si>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</si>
  <si>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</si>
  <si>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</si>
  <si>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</si>
  <si>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</si>
  <si>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</si>
  <si>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</si>
  <si>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</si>
  <si>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</si>
  <si>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</si>
  <si>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</si>
  <si>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</si>
  <si>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</si>
  <si>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</si>
  <si>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</si>
  <si>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</si>
  <si>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</si>
  <si>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</si>
  <si>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</si>
  <si>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</si>
  <si>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</si>
  <si>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</si>
  <si>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</si>
  <si>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</si>
  <si>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</si>
  <si>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</si>
  <si>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</si>
  <si>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</si>
  <si>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</si>
  <si>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</si>
  <si>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</si>
  <si>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</si>
  <si>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</si>
  <si>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</si>
  <si>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</si>
  <si>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</si>
  <si>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</si>
  <si>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</si>
  <si>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</si>
  <si>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</si>
  <si>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</si>
  <si>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</si>
  <si>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</si>
  <si>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</si>
  <si>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</si>
  <si>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</si>
  <si>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</si>
  <si>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</si>
  <si>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</si>
  <si>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</si>
  <si>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</si>
  <si>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</si>
  <si>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</si>
  <si>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</si>
  <si>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</si>
  <si>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</si>
  <si>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</si>
  <si>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</si>
  <si>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</si>
  <si>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</si>
  <si>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</si>
  <si>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</si>
  <si>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</si>
  <si>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</si>
  <si>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</si>
  <si>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</si>
  <si>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</si>
  <si>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</si>
  <si>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</si>
  <si>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</si>
  <si>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</si>
  <si>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</si>
  <si>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</si>
  <si>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</si>
  <si>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</si>
  <si>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</si>
  <si>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</si>
  <si>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</si>
  <si>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</si>
  <si>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</si>
  <si>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</si>
  <si>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</si>
  <si>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</si>
  <si>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</si>
  <si>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</si>
  <si>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</si>
  <si>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</si>
  <si>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</si>
  <si>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</si>
  <si>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</si>
  <si>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</si>
  <si>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</si>
  <si>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</si>
  <si>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</si>
  <si>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</si>
  <si>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</si>
  <si>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</si>
  <si>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</si>
  <si>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</si>
  <si>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</si>
  <si>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</si>
  <si>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</si>
  <si>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</si>
  <si>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</si>
  <si>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</si>
  <si>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</si>
  <si>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</si>
  <si>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</si>
  <si>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</si>
  <si>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</si>
  <si>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</si>
  <si>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</si>
  <si>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</si>
  <si>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</si>
  <si>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</si>
  <si>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</si>
  <si>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</si>
  <si>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</si>
  <si>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</si>
  <si>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</si>
  <si>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</si>
  <si>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</si>
  <si>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</si>
  <si>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</si>
  <si>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</si>
  <si>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</si>
  <si>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</si>
  <si>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</si>
  <si>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</si>
  <si>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</si>
  <si>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</si>
  <si>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</si>
  <si>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</si>
  <si>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</si>
  <si>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</si>
  <si>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</si>
  <si>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</si>
  <si>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</si>
  <si>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</si>
  <si>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</si>
  <si>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</si>
  <si>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</si>
  <si>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</si>
  <si>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</si>
  <si>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</si>
  <si>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</si>
  <si>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</si>
  <si>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</si>
  <si>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</si>
  <si>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</si>
  <si>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</si>
  <si>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</si>
  <si>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</si>
  <si>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</si>
  <si>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</si>
  <si>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</si>
  <si>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</si>
  <si>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</si>
  <si>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</si>
  <si>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</si>
  <si>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</si>
  <si>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</si>
  <si>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</si>
  <si>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</si>
  <si>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</si>
  <si>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</si>
  <si>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</si>
  <si>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</si>
  <si>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</si>
  <si>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</si>
  <si>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</si>
  <si>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</si>
  <si>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</si>
  <si>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</si>
  <si>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</si>
  <si>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</si>
  <si>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</si>
  <si>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</si>
  <si>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</si>
  <si>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</si>
  <si>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</si>
  <si>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</si>
  <si>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</si>
  <si>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</si>
  <si>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</si>
  <si>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</si>
  <si>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</si>
  <si>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</si>
  <si>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</si>
  <si>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</si>
  <si>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</si>
  <si>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</si>
  <si>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</si>
  <si>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</si>
  <si>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</si>
  <si>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</si>
  <si>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</si>
  <si>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</si>
  <si>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</si>
  <si>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</si>
  <si>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</si>
  <si>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</si>
  <si>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</si>
  <si>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</si>
  <si>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</si>
  <si>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</si>
  <si>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</si>
  <si>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</si>
  <si>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</si>
  <si>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</si>
  <si>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</si>
  <si>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</si>
  <si>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</si>
  <si>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</si>
  <si>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</si>
  <si>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</si>
  <si>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</si>
  <si>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</si>
  <si>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</si>
  <si>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</si>
  <si>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</si>
  <si>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</si>
  <si>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</si>
  <si>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</si>
  <si>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</si>
  <si>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</si>
  <si>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</si>
  <si>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</si>
  <si>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</si>
  <si>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</si>
  <si>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</si>
  <si>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</si>
  <si>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</si>
  <si>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</si>
  <si>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</si>
  <si>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</si>
  <si>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</si>
  <si>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</si>
  <si>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</si>
  <si>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</si>
  <si>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</si>
  <si>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</si>
  <si>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</si>
  <si>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</si>
  <si>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</si>
  <si>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</si>
  <si>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</si>
  <si>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</si>
  <si>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</si>
  <si>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</si>
  <si>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</si>
  <si>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</si>
  <si>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</si>
  <si>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</si>
  <si>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</si>
  <si>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</si>
  <si>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</si>
  <si>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</si>
  <si>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</si>
  <si>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</si>
  <si>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</si>
  <si>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</si>
  <si>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</si>
  <si>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</si>
  <si>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</si>
  <si>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</si>
  <si>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</si>
  <si>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</si>
  <si>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</si>
  <si>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</si>
  <si>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</si>
  <si>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</si>
  <si>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</si>
  <si>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</si>
  <si>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</si>
  <si>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</si>
  <si>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</si>
  <si>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</si>
  <si>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</si>
  <si>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</si>
  <si>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</si>
  <si>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</si>
  <si>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</si>
  <si>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</si>
  <si>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</si>
  <si>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</si>
  <si>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</si>
  <si>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</si>
  <si>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</si>
  <si>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</si>
  <si>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</si>
  <si>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</si>
  <si>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</si>
  <si>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</si>
  <si>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</si>
  <si>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</si>
  <si>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</si>
  <si>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</si>
  <si>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</si>
  <si>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</si>
  <si>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</si>
  <si>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</si>
  <si>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</si>
  <si>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</si>
  <si>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</si>
  <si>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</si>
  <si>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</si>
  <si>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</si>
  <si>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</si>
  <si>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</si>
  <si>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</si>
  <si>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</si>
  <si>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</si>
  <si>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</si>
  <si>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</si>
  <si>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</si>
  <si>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</si>
  <si>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</si>
  <si>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</si>
  <si>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</si>
  <si>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</si>
  <si>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</si>
  <si>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</si>
  <si>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</si>
  <si>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</si>
  <si>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</si>
  <si>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</si>
  <si>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</si>
  <si>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</si>
  <si>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</si>
  <si>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</si>
  <si>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</si>
  <si>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</si>
  <si>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</si>
  <si>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</si>
  <si>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</si>
  <si>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</si>
  <si>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</si>
  <si>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</si>
  <si>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</si>
  <si>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</si>
  <si>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</si>
  <si>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</si>
  <si>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</si>
  <si>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</si>
  <si>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</si>
  <si>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</si>
  <si>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</si>
  <si>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</si>
  <si>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</si>
  <si>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</si>
  <si>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</si>
  <si>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</si>
  <si>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</si>
  <si>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</si>
  <si>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</si>
  <si>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</si>
  <si>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</si>
  <si>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</si>
  <si>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</si>
  <si>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</si>
  <si>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</si>
  <si>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</si>
  <si>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</si>
  <si>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</si>
  <si>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</si>
  <si>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</si>
  <si>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</si>
  <si>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</si>
  <si>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</si>
  <si>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</si>
  <si>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</si>
  <si>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</si>
  <si>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</si>
  <si>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</si>
  <si>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</si>
  <si>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</si>
  <si>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</si>
  <si>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</si>
  <si>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</si>
  <si>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</si>
  <si>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</si>
  <si>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</si>
  <si>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</si>
  <si>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</si>
  <si>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</si>
  <si>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</si>
  <si>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</si>
  <si>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</si>
  <si>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</si>
  <si>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</si>
  <si>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</si>
  <si>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</si>
  <si>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</si>
  <si>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</si>
  <si>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</si>
  <si>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</si>
  <si>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</si>
  <si>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</si>
  <si>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</si>
  <si>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</si>
  <si>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</si>
  <si>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</si>
  <si>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</si>
  <si>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</si>
  <si>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</si>
  <si>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</si>
  <si>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</si>
  <si>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</si>
  <si>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</si>
  <si>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</si>
  <si>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</si>
  <si>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</si>
  <si>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</si>
  <si>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</si>
  <si>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</si>
  <si>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</si>
  <si>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</si>
  <si>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</si>
  <si>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</si>
  <si>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</si>
  <si>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</si>
  <si>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</si>
  <si>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</si>
  <si>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</si>
  <si>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</si>
  <si>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</si>
  <si>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</si>
  <si>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</si>
  <si>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</si>
  <si>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</si>
  <si>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</si>
  <si>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</si>
  <si>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</si>
  <si>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</si>
  <si>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</si>
  <si>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</si>
  <si>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</si>
  <si>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</si>
  <si>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</si>
  <si>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</si>
  <si>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</si>
  <si>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</si>
  <si>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</si>
  <si>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</si>
  <si>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</si>
  <si>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</si>
  <si>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</si>
  <si>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</si>
  <si>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</si>
  <si>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</si>
  <si>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</si>
  <si>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</si>
  <si>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</si>
  <si>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</si>
  <si>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</si>
  <si>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</si>
  <si>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</si>
  <si>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</si>
  <si>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</si>
  <si>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</si>
  <si>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</si>
  <si>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</si>
  <si>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</si>
  <si>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</si>
  <si>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</si>
  <si>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</si>
  <si>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</si>
  <si>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</si>
  <si>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</si>
  <si>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</si>
  <si>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</si>
  <si>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</si>
  <si>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</si>
  <si>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</si>
  <si>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</si>
  <si>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</si>
  <si>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</si>
  <si>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</si>
  <si>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</si>
  <si>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</si>
  <si>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</si>
  <si>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</si>
  <si>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</si>
  <si>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</si>
  <si>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</si>
  <si>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</si>
  <si>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</si>
  <si>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</si>
  <si>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</si>
  <si>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</si>
  <si>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</si>
  <si>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</si>
  <si>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</si>
  <si>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</si>
  <si>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</si>
  <si>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</si>
  <si>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</si>
  <si>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</si>
  <si>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</si>
  <si>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</si>
  <si>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</si>
  <si>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</si>
  <si>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</si>
  <si>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</si>
  <si>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</si>
  <si>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</si>
  <si>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</si>
  <si>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</si>
  <si>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</si>
  <si>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</si>
  <si>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</si>
  <si>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</si>
  <si>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</si>
  <si>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</si>
  <si>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</si>
  <si>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</si>
  <si>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</si>
  <si>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</si>
  <si>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</si>
  <si>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</si>
  <si>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</si>
  <si>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</si>
  <si>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</si>
  <si>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</si>
  <si>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</si>
  <si>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</si>
  <si>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</si>
  <si>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</si>
  <si>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</si>
  <si>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</si>
  <si>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</si>
  <si>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</si>
  <si>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</si>
  <si>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</si>
  <si>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</si>
  <si>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</si>
  <si>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</si>
  <si>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</si>
  <si>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</si>
  <si>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</si>
  <si>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</si>
  <si>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</si>
  <si>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</si>
  <si>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</si>
  <si>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</si>
  <si>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</si>
  <si>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</si>
  <si>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</si>
  <si>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</si>
  <si>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</si>
  <si>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</si>
  <si>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</si>
  <si>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</si>
  <si>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</si>
  <si>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</si>
  <si>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</si>
  <si>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</si>
  <si>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</si>
  <si>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</si>
  <si>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</si>
  <si>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</si>
  <si>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</si>
  <si>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</si>
  <si>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</si>
  <si>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</si>
  <si>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</si>
  <si>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</si>
  <si>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</si>
  <si>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</si>
  <si>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</si>
  <si>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</si>
  <si>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</si>
  <si>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</si>
  <si>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</si>
  <si>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</si>
  <si>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</si>
  <si>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</si>
  <si>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</si>
  <si>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</si>
  <si>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</si>
  <si>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</si>
  <si>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</si>
  <si>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</si>
  <si>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</si>
  <si>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</si>
  <si>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</si>
  <si>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</si>
  <si>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</si>
  <si>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</si>
  <si>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</si>
  <si>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</si>
  <si>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</si>
  <si>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</si>
  <si>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</si>
  <si>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</si>
  <si>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</si>
  <si>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</si>
  <si>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</si>
  <si>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</si>
  <si>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</si>
  <si>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</si>
  <si>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</si>
  <si>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</si>
  <si>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</si>
  <si>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</si>
  <si>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</si>
  <si>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</si>
  <si>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</si>
  <si>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</si>
  <si>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</si>
  <si>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</si>
  <si>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</si>
  <si>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</si>
  <si>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</si>
  <si>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</si>
  <si>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</si>
  <si>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</si>
  <si>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</si>
  <si>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</si>
  <si>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</si>
  <si>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</si>
  <si>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</si>
  <si>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</si>
  <si>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</si>
  <si>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</si>
  <si>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</si>
  <si>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</si>
  <si>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</si>
  <si>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</si>
  <si>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</si>
  <si>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</si>
  <si>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</si>
  <si>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</si>
  <si>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</si>
  <si>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</si>
  <si>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</si>
  <si>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</si>
  <si>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</si>
  <si>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</si>
  <si>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</si>
  <si>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</si>
  <si>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</si>
  <si>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</si>
  <si>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</si>
  <si>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</si>
  <si>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</si>
  <si>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</si>
  <si>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</si>
  <si>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</si>
  <si>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</si>
  <si>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</si>
  <si>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</si>
  <si>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</si>
  <si>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</si>
  <si>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</si>
  <si>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</si>
  <si>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</si>
  <si>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</si>
  <si>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</si>
  <si>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</si>
  <si>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</si>
  <si>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</si>
  <si>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</si>
  <si>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</si>
  <si>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</si>
  <si>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</si>
  <si>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</si>
  <si>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</si>
  <si>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</si>
  <si>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</si>
  <si>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</si>
  <si>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</si>
  <si>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</si>
  <si>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</si>
  <si>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</si>
  <si>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</si>
  <si>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</si>
  <si>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</si>
  <si>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</si>
  <si>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</si>
  <si>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</si>
  <si>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</si>
  <si>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</si>
  <si>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</si>
  <si>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</si>
  <si>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</si>
  <si>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</si>
  <si>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</si>
  <si>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</si>
  <si>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</si>
  <si>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</si>
  <si>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</si>
  <si>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</si>
  <si>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</si>
  <si>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</si>
  <si>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</si>
  <si>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</si>
  <si>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</si>
  <si>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</si>
  <si>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</si>
  <si>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</si>
  <si>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</si>
  <si>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</si>
  <si>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</si>
  <si>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</si>
  <si>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</si>
  <si>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</si>
  <si>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</si>
  <si>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</si>
  <si>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</si>
  <si>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</si>
  <si>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</si>
  <si>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</si>
  <si>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</si>
  <si>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</si>
  <si>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</si>
  <si>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</si>
  <si>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</si>
  <si>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</si>
  <si>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</si>
  <si>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</si>
  <si>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</si>
  <si>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</si>
  <si>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</si>
  <si>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</si>
  <si>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</si>
  <si>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</si>
  <si>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</si>
  <si>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</si>
  <si>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</si>
  <si>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</si>
  <si>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</si>
  <si>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</si>
  <si>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</si>
  <si>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</si>
  <si>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</si>
  <si>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</si>
  <si>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</si>
  <si>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</si>
  <si>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</si>
  <si>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</si>
  <si>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</si>
  <si>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</si>
  <si>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</si>
  <si>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</si>
  <si>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</si>
  <si>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</si>
  <si>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</si>
  <si>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</si>
  <si>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</si>
  <si>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</si>
  <si>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</si>
  <si>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</si>
  <si>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</si>
  <si>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</si>
  <si>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</si>
  <si>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</si>
  <si>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</si>
  <si>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</si>
  <si>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</si>
  <si>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</si>
  <si>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</si>
  <si>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</si>
  <si>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</si>
  <si>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</si>
  <si>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</si>
  <si>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</si>
  <si>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</si>
  <si>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</si>
  <si>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</si>
  <si>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</si>
  <si>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</si>
  <si>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</si>
  <si>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</si>
  <si>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</si>
  <si>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</si>
  <si>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</si>
  <si>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</si>
  <si>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</si>
  <si>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</si>
  <si>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</si>
  <si>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</si>
  <si>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</si>
  <si>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</si>
  <si>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</si>
  <si>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</si>
  <si>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</si>
  <si>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</si>
  <si>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</si>
  <si>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</si>
  <si>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</si>
  <si>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</si>
  <si>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</si>
  <si>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</si>
  <si>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</si>
  <si>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</si>
  <si>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</si>
  <si>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</si>
  <si>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</si>
  <si>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</si>
  <si>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</si>
  <si>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</si>
  <si>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</si>
  <si>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</si>
  <si>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</si>
  <si>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</si>
  <si>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</si>
  <si>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</si>
  <si>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</si>
  <si>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</si>
  <si>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</si>
  <si>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</si>
  <si>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</si>
  <si>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</si>
  <si>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</si>
  <si>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</si>
  <si>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</si>
  <si>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</si>
  <si>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</si>
  <si>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</si>
  <si>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</si>
  <si>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</si>
  <si>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</si>
  <si>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</si>
  <si>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</si>
  <si>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</si>
  <si>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</si>
  <si>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</si>
  <si>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</si>
  <si>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</si>
  <si>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</si>
  <si>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</si>
  <si>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</si>
  <si>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</si>
  <si>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</si>
  <si>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</si>
  <si>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</si>
  <si>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</si>
  <si>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</si>
  <si>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</si>
  <si>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</si>
  <si>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</si>
  <si>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</si>
  <si>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</si>
  <si>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</si>
  <si>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</si>
  <si>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</si>
  <si>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</si>
  <si>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</si>
  <si>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</si>
  <si>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</si>
  <si>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</si>
  <si>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</si>
  <si>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</si>
  <si>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</si>
  <si>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</si>
  <si>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</si>
  <si>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</si>
  <si>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</si>
  <si>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</si>
  <si>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</si>
  <si>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</si>
  <si>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</si>
  <si>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</si>
  <si>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</si>
  <si>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</si>
  <si>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</si>
  <si>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</si>
  <si>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</si>
  <si>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</si>
  <si>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</si>
  <si>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</si>
  <si>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</si>
  <si>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</si>
  <si>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</si>
  <si>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</si>
  <si>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</si>
  <si>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</si>
  <si>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</si>
  <si>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</si>
  <si>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</si>
  <si>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</si>
  <si>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</si>
  <si>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</si>
  <si>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</si>
  <si>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</si>
  <si>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</si>
  <si>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</si>
  <si>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</si>
  <si>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</si>
  <si>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</si>
  <si>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</si>
  <si>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</si>
  <si>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</si>
  <si>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</si>
  <si>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</si>
  <si>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</si>
  <si>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</si>
  <si>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</si>
  <si>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</si>
  <si>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</si>
  <si>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</si>
  <si>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</si>
  <si>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</si>
  <si>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</si>
  <si>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</si>
  <si>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</si>
  <si>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</si>
  <si>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</si>
  <si>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</si>
  <si>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</si>
  <si>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</si>
  <si>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</si>
  <si>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</si>
  <si>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</si>
  <si>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</si>
  <si>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</si>
  <si>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</si>
  <si>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</si>
  <si>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</si>
  <si>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</si>
  <si>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</si>
  <si>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</si>
  <si>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</si>
  <si>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</si>
  <si>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</si>
  <si>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</si>
  <si>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</si>
  <si>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</si>
  <si>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</si>
  <si>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</si>
  <si>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</si>
  <si>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</si>
  <si>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</si>
  <si>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</si>
  <si>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</si>
  <si>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</si>
  <si>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</si>
  <si>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</si>
  <si>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</si>
  <si>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</si>
  <si>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</si>
  <si>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</si>
  <si>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</si>
  <si>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</si>
  <si>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</si>
  <si>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</si>
  <si>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</si>
  <si>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</si>
  <si>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</si>
  <si>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</si>
  <si>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</si>
  <si>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</si>
  <si>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</si>
  <si>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</si>
  <si>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</si>
  <si>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</si>
  <si>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</si>
  <si>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</si>
  <si>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</si>
  <si>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</si>
  <si>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</si>
  <si>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</si>
  <si>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</si>
  <si>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</si>
  <si>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</si>
  <si>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</si>
  <si>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</si>
  <si>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</si>
  <si>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</si>
  <si>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</si>
  <si>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</si>
  <si>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</si>
  <si>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</si>
  <si>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</si>
  <si>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</si>
  <si>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</si>
  <si>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</si>
  <si>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</si>
  <si>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</si>
  <si>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</si>
  <si>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</si>
  <si>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</si>
  <si>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</si>
  <si>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</si>
  <si>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</si>
  <si>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</si>
  <si>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</si>
  <si>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</si>
  <si>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</si>
  <si>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</si>
  <si>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</si>
  <si>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</si>
  <si>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</si>
  <si>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</si>
  <si>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</si>
  <si>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</si>
  <si>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</si>
  <si>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</si>
  <si>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</si>
  <si>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</si>
  <si>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</si>
  <si>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</si>
  <si>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</si>
  <si>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</si>
  <si>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</si>
  <si>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</si>
  <si>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</si>
  <si>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</si>
  <si>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</si>
  <si>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</si>
  <si>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</si>
  <si>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</si>
  <si>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</si>
  <si>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</si>
  <si>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</si>
  <si>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</si>
  <si>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</si>
  <si>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</si>
  <si>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</si>
  <si>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</si>
  <si>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</si>
  <si>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</si>
  <si>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</si>
  <si>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</si>
  <si>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</si>
  <si>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</si>
  <si>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</si>
  <si>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</si>
  <si>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</si>
  <si>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</si>
  <si>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</si>
  <si>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</si>
  <si>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</si>
  <si>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</si>
  <si>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</si>
  <si>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</si>
  <si>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</si>
  <si>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</si>
  <si>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</si>
  <si>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</si>
  <si>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</si>
  <si>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</si>
  <si>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</si>
  <si>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</si>
  <si>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</si>
  <si>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</si>
  <si>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</si>
  <si>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</si>
  <si>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</si>
  <si>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</si>
  <si>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</si>
  <si>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</si>
  <si>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</si>
  <si>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</si>
  <si>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</si>
  <si>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</si>
  <si>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</si>
  <si>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</si>
  <si>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</si>
  <si>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</si>
  <si>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</si>
  <si>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</si>
  <si>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</si>
  <si>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</si>
  <si>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</si>
  <si>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</si>
  <si>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</si>
  <si>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</si>
  <si>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</si>
  <si>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</si>
  <si>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</si>
  <si>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</si>
  <si>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</si>
  <si>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</si>
  <si>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</si>
  <si>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</si>
  <si>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</si>
  <si>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</si>
  <si>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</si>
  <si>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</si>
  <si>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</si>
  <si>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</si>
  <si>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</si>
  <si>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</si>
  <si>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</si>
  <si>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</si>
  <si>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</si>
  <si>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</si>
  <si>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</si>
  <si>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</si>
  <si>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</si>
  <si>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</si>
  <si>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</si>
  <si>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</si>
  <si>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</si>
  <si>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</si>
  <si>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</si>
  <si>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</si>
  <si>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</si>
  <si>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</si>
  <si>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</si>
  <si>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</si>
  <si>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</si>
  <si>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</si>
  <si>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</si>
  <si>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</si>
  <si>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</si>
  <si>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</si>
  <si>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</si>
  <si>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</si>
  <si>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</si>
  <si>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</si>
  <si>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</si>
  <si>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</si>
  <si>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</si>
  <si>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</si>
  <si>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</si>
  <si>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</si>
  <si>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</si>
  <si>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</si>
  <si>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</si>
  <si>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</si>
  <si>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</si>
  <si>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</si>
  <si>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</si>
  <si>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</si>
  <si>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</si>
  <si>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</si>
  <si>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</si>
  <si>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</si>
  <si>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</si>
  <si>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</si>
  <si>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</si>
  <si>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</si>
  <si>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</si>
  <si>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</si>
  <si>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</si>
  <si>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</si>
  <si>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</si>
  <si>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</si>
  <si>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</si>
  <si>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</si>
  <si>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</si>
  <si>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</si>
  <si>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</si>
  <si>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</si>
  <si>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</si>
  <si>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</si>
  <si>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</si>
  <si>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</si>
  <si>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</si>
  <si>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</si>
  <si>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</si>
  <si>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</si>
  <si>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</si>
  <si>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</si>
  <si>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</si>
  <si>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</si>
  <si>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</si>
  <si>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</si>
  <si>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</si>
  <si>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</si>
  <si>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</si>
  <si>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</si>
  <si>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</si>
  <si>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</si>
  <si>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</si>
  <si>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</si>
  <si>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</si>
  <si>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</si>
  <si>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</si>
  <si>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</si>
  <si>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</si>
  <si>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</si>
  <si>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</si>
  <si>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</si>
  <si>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</si>
  <si>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</si>
  <si>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</si>
  <si>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</si>
  <si>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</si>
  <si>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</si>
  <si>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</si>
  <si>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</si>
  <si>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</si>
  <si>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</si>
  <si>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</si>
  <si>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</si>
  <si>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</si>
  <si>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</si>
  <si>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</si>
  <si>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</si>
  <si>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</si>
  <si>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</si>
  <si>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</si>
  <si>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</si>
  <si>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</si>
  <si>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</si>
  <si>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</si>
  <si>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</si>
  <si>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</si>
  <si>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</si>
  <si>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</si>
  <si>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</si>
  <si>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</si>
  <si>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</si>
  <si>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</si>
  <si>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</si>
  <si>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</si>
  <si>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</si>
  <si>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</si>
  <si>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</si>
  <si>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</si>
  <si>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</si>
  <si>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</si>
  <si>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</si>
  <si>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</si>
  <si>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</si>
  <si>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</si>
  <si>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</si>
  <si>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</si>
  <si>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</si>
  <si>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</si>
  <si>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</si>
  <si>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</si>
  <si>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</si>
  <si>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</si>
  <si>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</si>
  <si>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</si>
  <si>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</si>
  <si>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</si>
  <si>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</si>
  <si>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</si>
  <si>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</si>
  <si>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</si>
  <si>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</si>
  <si>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</si>
  <si>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</si>
  <si>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</si>
  <si>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</si>
  <si>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</si>
  <si>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</si>
  <si>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</si>
  <si>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</si>
  <si>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</si>
  <si>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</si>
  <si>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</si>
  <si>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</si>
  <si>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</si>
  <si>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</si>
  <si>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</si>
  <si>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</si>
  <si>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</si>
  <si>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</si>
  <si>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</si>
  <si>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</si>
  <si>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</si>
  <si>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</si>
  <si>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</si>
  <si>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</si>
  <si>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</si>
  <si>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</si>
  <si>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</si>
  <si>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</si>
  <si>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</si>
  <si>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</si>
  <si>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</si>
  <si>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</si>
  <si>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</si>
  <si>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</si>
  <si>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</si>
  <si>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</si>
  <si>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</si>
  <si>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</si>
  <si>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</si>
  <si>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</si>
  <si>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</si>
  <si>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</si>
  <si>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</si>
  <si>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</si>
  <si>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</si>
  <si>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</si>
  <si>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</si>
  <si>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</si>
  <si>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</si>
  <si>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</si>
  <si>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</si>
  <si>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</si>
  <si>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</si>
  <si>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</si>
  <si>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</si>
  <si>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</si>
  <si>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</si>
  <si>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</si>
  <si>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</si>
  <si>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</si>
  <si>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</si>
  <si>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</si>
  <si>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</si>
  <si>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</si>
  <si>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</si>
  <si>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</si>
  <si>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</si>
  <si>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</si>
  <si>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</si>
  <si>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</si>
  <si>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</si>
  <si>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</si>
  <si>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</si>
  <si>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</si>
  <si>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</si>
  <si>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</si>
  <si>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</si>
  <si>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</si>
  <si>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</si>
  <si>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</si>
  <si>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</si>
  <si>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</si>
  <si>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</si>
  <si>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</si>
  <si>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</si>
  <si>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</si>
  <si>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</si>
  <si>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</si>
  <si>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</si>
  <si>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</si>
  <si>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</si>
  <si>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</si>
  <si>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</si>
  <si>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</si>
  <si>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</si>
  <si>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</si>
  <si>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</si>
  <si>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</si>
  <si>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</si>
  <si>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</si>
  <si>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</si>
  <si>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</si>
  <si>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</si>
  <si>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</si>
  <si>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</si>
  <si>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</si>
  <si>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</si>
  <si>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</si>
  <si>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</si>
  <si>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</si>
  <si>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</si>
  <si>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</si>
  <si>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</si>
  <si>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</si>
  <si>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</si>
  <si>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</si>
  <si>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</si>
  <si>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</si>
  <si>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</si>
  <si>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</si>
  <si>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</si>
  <si>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</si>
  <si>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</si>
  <si>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</si>
  <si>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</si>
  <si>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</si>
  <si>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</si>
  <si>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</si>
  <si>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</si>
  <si>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</si>
  <si>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</si>
  <si>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</si>
  <si>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</si>
  <si>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</si>
  <si>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</si>
  <si>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</si>
  <si>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</si>
  <si>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</si>
  <si>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</si>
  <si>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</si>
  <si>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</si>
  <si>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</si>
  <si>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</si>
  <si>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</si>
  <si>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</si>
  <si>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</si>
  <si>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</si>
  <si>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</si>
  <si>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</si>
  <si>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</si>
  <si>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</si>
  <si>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</si>
  <si>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</si>
  <si>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</si>
  <si>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</si>
  <si>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</si>
  <si>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</si>
  <si>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</si>
  <si>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</si>
  <si>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</si>
  <si>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</si>
  <si>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</si>
  <si>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</si>
  <si>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</si>
  <si>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</si>
  <si>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</si>
  <si>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</si>
  <si>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</si>
  <si>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</si>
  <si>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</si>
  <si>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</si>
  <si>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</si>
  <si>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</si>
  <si>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</si>
  <si>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</si>
  <si>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</si>
  <si>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</si>
  <si>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</si>
  <si>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</si>
  <si>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</si>
  <si>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</si>
  <si>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</si>
  <si>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</si>
  <si>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</si>
  <si>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</si>
  <si>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</si>
  <si>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</si>
  <si>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</si>
  <si>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</si>
  <si>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</si>
  <si>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</si>
  <si>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</si>
  <si>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</si>
  <si>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</si>
  <si>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</si>
  <si>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</si>
  <si>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</si>
  <si>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</si>
  <si>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</si>
  <si>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</si>
  <si>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</si>
  <si>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</si>
  <si>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</si>
  <si>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</si>
  <si>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</si>
  <si>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</si>
  <si>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</si>
  <si>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</si>
  <si>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</si>
  <si>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</si>
  <si>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</si>
  <si>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</si>
  <si>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</si>
  <si>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</si>
  <si>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</si>
  <si>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</si>
  <si>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</si>
  <si>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</si>
  <si>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</si>
  <si>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</si>
  <si>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</si>
  <si>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</si>
  <si>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</si>
  <si>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</si>
  <si>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</si>
  <si>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</si>
  <si>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</si>
  <si>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</si>
  <si>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</si>
  <si>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</si>
  <si>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</si>
  <si>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</si>
  <si>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</si>
  <si>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</si>
  <si>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</si>
  <si>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</si>
  <si>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</si>
  <si>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</si>
  <si>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</si>
  <si>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</si>
  <si>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</si>
  <si>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</si>
  <si>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</si>
  <si>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</si>
  <si>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</si>
  <si>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</si>
  <si>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</si>
  <si>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</si>
  <si>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</si>
  <si>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</si>
  <si>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</si>
  <si>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</si>
  <si>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</si>
  <si>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</si>
  <si>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</si>
  <si>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</si>
  <si>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</si>
  <si>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</si>
  <si>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</si>
  <si>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</si>
  <si>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</si>
  <si>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</si>
  <si>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</si>
  <si>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</si>
  <si>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</si>
  <si>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</si>
  <si>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</si>
  <si>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</si>
  <si>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</si>
  <si>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</si>
  <si>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</si>
  <si>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</si>
  <si>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</si>
  <si>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</si>
  <si>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</si>
  <si>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</si>
  <si>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</si>
  <si>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</si>
  <si>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</si>
  <si>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</si>
  <si>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</si>
  <si>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</si>
  <si>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</si>
  <si>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</si>
  <si>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</si>
  <si>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</si>
  <si>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</si>
  <si>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</si>
  <si>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</si>
  <si>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</si>
  <si>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</si>
  <si>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</si>
  <si>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</si>
  <si>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</si>
  <si>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</si>
  <si>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</si>
  <si>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</si>
  <si>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</si>
  <si>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</si>
  <si>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</si>
  <si>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</si>
  <si>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</si>
  <si>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</si>
  <si>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</si>
  <si>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</si>
  <si>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</si>
  <si>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</si>
  <si>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</si>
  <si>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</si>
  <si>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</si>
  <si>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</si>
  <si>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</si>
  <si>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</si>
  <si>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</si>
  <si>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</si>
  <si>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</si>
  <si>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</si>
  <si>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</si>
  <si>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</si>
  <si>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</si>
  <si>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</si>
  <si>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</si>
  <si>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</si>
  <si>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</si>
  <si>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</si>
  <si>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</si>
  <si>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</si>
  <si>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</si>
  <si>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</si>
  <si>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</si>
  <si>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</si>
  <si>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</si>
  <si>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</si>
  <si>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</si>
  <si>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</si>
  <si>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</si>
  <si>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</si>
  <si>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</si>
  <si>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</si>
  <si>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</si>
  <si>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</si>
  <si>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</si>
  <si>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</si>
  <si>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</si>
  <si>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</si>
  <si>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</si>
  <si>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</si>
  <si>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</si>
  <si>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</si>
  <si>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</si>
  <si>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</si>
  <si>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</si>
  <si>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</si>
  <si>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</si>
  <si>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</si>
  <si>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</si>
  <si>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</si>
  <si>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</si>
  <si>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</si>
  <si>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</si>
  <si>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</si>
  <si>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</si>
  <si>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</si>
  <si>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</si>
  <si>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</si>
  <si>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</si>
  <si>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</si>
  <si>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</si>
  <si>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</si>
  <si>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</si>
  <si>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</si>
  <si>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</si>
  <si>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</si>
  <si>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</si>
  <si>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</si>
  <si>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</si>
  <si>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</si>
  <si>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</si>
  <si>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</si>
  <si>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</si>
  <si>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</si>
  <si>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</si>
  <si>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</si>
  <si>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</si>
  <si>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</si>
  <si>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</si>
  <si>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</si>
  <si>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</si>
  <si>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</si>
  <si>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</si>
  <si>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</si>
  <si>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</si>
  <si>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</si>
  <si>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</si>
  <si>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</si>
  <si>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</si>
  <si>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</si>
  <si>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</si>
  <si>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</si>
  <si>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</si>
  <si>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</si>
  <si>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</si>
  <si>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</si>
  <si>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</si>
  <si>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</si>
  <si>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</si>
  <si>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</si>
  <si>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</si>
  <si>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</si>
  <si>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</si>
  <si>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</si>
  <si>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</si>
  <si>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</si>
  <si>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</si>
  <si>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</si>
  <si>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</si>
  <si>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</si>
  <si>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</si>
  <si>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</si>
  <si>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</si>
  <si>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</si>
  <si>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</si>
  <si>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</si>
  <si>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</si>
  <si>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</si>
  <si>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</si>
  <si>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</si>
  <si>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</si>
  <si>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</si>
  <si>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</si>
  <si>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</si>
  <si>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</si>
  <si>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</si>
  <si>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</si>
  <si>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</si>
  <si>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</si>
  <si>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</si>
  <si>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</si>
  <si>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</si>
  <si>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</si>
  <si>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</si>
  <si>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</si>
  <si>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</si>
  <si>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</si>
  <si>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</si>
  <si>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</si>
  <si>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</si>
  <si>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</si>
  <si>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</si>
  <si>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</si>
  <si>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</si>
  <si>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</si>
  <si>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</si>
  <si>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</si>
  <si>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</si>
  <si>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</si>
  <si>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</si>
  <si>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</si>
  <si>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</si>
  <si>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</si>
  <si>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</si>
  <si>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</si>
  <si>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</si>
  <si>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</si>
  <si>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</si>
  <si>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</si>
  <si>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</si>
  <si>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</si>
  <si>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</si>
  <si>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</si>
  <si>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</si>
  <si>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</si>
  <si>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</si>
  <si>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</si>
  <si>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</si>
  <si>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</si>
  <si>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</si>
  <si>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</si>
  <si>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</si>
  <si>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</si>
  <si>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</si>
  <si>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</si>
  <si>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</si>
  <si>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</si>
  <si>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</si>
  <si>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</si>
  <si>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</si>
  <si>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</si>
  <si>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</si>
  <si>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</si>
  <si>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</si>
  <si>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</si>
  <si>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</si>
  <si>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</si>
  <si>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</si>
  <si>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</si>
  <si>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</si>
  <si>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</si>
  <si>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</si>
  <si>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</si>
  <si>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</si>
  <si>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</si>
  <si>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</si>
  <si>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</si>
  <si>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</si>
  <si>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</si>
  <si>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</si>
  <si>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</si>
  <si>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</si>
  <si>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</si>
  <si>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</si>
  <si>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</si>
  <si>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</si>
  <si>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</si>
  <si>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</si>
  <si>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</si>
  <si>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</si>
  <si>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</si>
  <si>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</si>
  <si>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</si>
  <si>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</si>
  <si>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</si>
  <si>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</si>
  <si>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</si>
  <si>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</si>
  <si>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</si>
  <si>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</si>
  <si>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</si>
  <si>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</si>
  <si>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</si>
  <si>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</si>
  <si>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</si>
  <si>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</si>
  <si>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</si>
  <si>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</si>
  <si>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</si>
  <si>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</si>
  <si>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</si>
  <si>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</si>
  <si>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</si>
  <si>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</si>
  <si>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</si>
  <si>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</si>
  <si>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</si>
  <si>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</si>
  <si>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</si>
  <si>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</si>
  <si>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</si>
  <si>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</si>
  <si>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</si>
  <si>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</si>
  <si>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</si>
  <si>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</si>
  <si>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</si>
  <si>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</si>
  <si>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</si>
  <si>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</si>
  <si>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</si>
  <si>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</si>
  <si>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</si>
  <si>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</si>
  <si>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</si>
  <si>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</si>
  <si>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</si>
  <si>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</si>
  <si>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</si>
  <si>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</si>
  <si>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</si>
  <si>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</si>
  <si>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</si>
  <si>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</si>
  <si>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</si>
  <si>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</si>
  <si>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</si>
  <si>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</si>
  <si>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</si>
  <si>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</si>
  <si>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</si>
  <si>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</si>
  <si>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</si>
  <si>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</si>
  <si>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</si>
  <si>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</si>
  <si>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</si>
  <si>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</si>
  <si>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</si>
  <si>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</si>
  <si>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</si>
  <si>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</si>
  <si>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</si>
  <si>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</si>
  <si>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</si>
  <si>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</si>
  <si>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</si>
  <si>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</si>
  <si>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</si>
  <si>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</si>
  <si>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</si>
  <si>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</si>
  <si>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</si>
  <si>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</si>
  <si>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</si>
  <si>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</si>
  <si>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</si>
  <si>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</si>
  <si>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</si>
  <si>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</si>
  <si>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</si>
  <si>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</si>
  <si>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</si>
  <si>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</si>
  <si>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</si>
  <si>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</si>
  <si>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</si>
  <si>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</si>
  <si>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</si>
  <si>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</si>
  <si>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</si>
  <si>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</si>
  <si>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</si>
  <si>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</si>
  <si>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</si>
  <si>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</si>
  <si>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</si>
  <si>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</si>
  <si>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</si>
  <si>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</si>
  <si>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</si>
  <si>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</si>
  <si>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</si>
  <si>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</si>
  <si>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</si>
  <si>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</si>
  <si>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</si>
  <si>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</si>
  <si>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</si>
  <si>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</si>
  <si>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</si>
  <si>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</si>
  <si>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</si>
  <si>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</si>
  <si>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</si>
  <si>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</si>
  <si>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</si>
  <si>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</si>
  <si>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</si>
  <si>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</si>
  <si>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</si>
  <si>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</si>
  <si>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</si>
  <si>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</si>
  <si>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</si>
  <si>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</si>
  <si>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</si>
  <si>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</si>
  <si>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</si>
  <si>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</si>
  <si>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</si>
  <si>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</si>
  <si>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</si>
  <si>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</si>
  <si>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</si>
  <si>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</si>
  <si>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</si>
  <si>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</si>
  <si>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</si>
  <si>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</si>
  <si>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</si>
  <si>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</si>
  <si>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</si>
  <si>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</si>
  <si>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</si>
  <si>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</si>
  <si>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</si>
  <si>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</si>
  <si>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</si>
  <si>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</si>
  <si>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</si>
  <si>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</si>
  <si>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</si>
  <si>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</si>
  <si>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</si>
  <si>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</si>
  <si>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</si>
  <si>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</si>
  <si>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</si>
  <si>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</si>
  <si>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</si>
  <si>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</si>
  <si>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</si>
  <si>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</si>
  <si>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</si>
  <si>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</si>
  <si>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</si>
  <si>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</si>
  <si>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</si>
  <si>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</si>
  <si>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</si>
  <si>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</si>
  <si>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</si>
  <si>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</si>
  <si>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</si>
  <si>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</si>
  <si>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</si>
  <si>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</si>
  <si>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</si>
  <si>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</si>
  <si>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</si>
  <si>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</si>
  <si>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</si>
  <si>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</si>
  <si>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</si>
  <si>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</si>
  <si>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</si>
  <si>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</si>
  <si>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</si>
  <si>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</si>
  <si>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</si>
  <si>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</si>
  <si>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</si>
  <si>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</si>
  <si>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</si>
  <si>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</si>
  <si>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</si>
  <si>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</si>
  <si>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</si>
  <si>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</si>
  <si>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</si>
  <si>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</si>
  <si>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</si>
  <si>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</si>
  <si>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</si>
  <si>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</si>
  <si>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</si>
  <si>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</si>
  <si>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</si>
  <si>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</si>
  <si>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</si>
  <si>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</si>
  <si>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</si>
  <si>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</si>
  <si>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</si>
  <si>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</si>
  <si>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</si>
  <si>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</si>
  <si>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</si>
  <si>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</si>
  <si>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</si>
  <si>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</si>
  <si>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</si>
  <si>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</si>
  <si>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</si>
  <si>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</si>
  <si>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</si>
  <si>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</si>
  <si>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</si>
  <si>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</si>
  <si>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</si>
  <si>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</si>
  <si>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</si>
  <si>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</si>
  <si>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</si>
  <si>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</si>
  <si>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</si>
  <si>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</si>
  <si>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</si>
  <si>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</si>
  <si>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</si>
  <si>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</si>
  <si>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</si>
  <si>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</si>
  <si>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</si>
  <si>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</si>
  <si>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</si>
  <si>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</si>
  <si>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</si>
  <si>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</si>
  <si>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</si>
  <si>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</si>
  <si>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</si>
  <si>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</si>
  <si>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</si>
  <si>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</si>
  <si>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</si>
  <si>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</si>
  <si>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</si>
  <si>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</si>
  <si>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</si>
  <si>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</si>
  <si>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</si>
  <si>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</si>
  <si>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</si>
  <si>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</si>
  <si>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</si>
  <si>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</si>
  <si>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</si>
  <si>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</si>
  <si>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</si>
  <si>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</si>
  <si>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</si>
  <si>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</si>
  <si>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</si>
  <si>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</si>
  <si>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</si>
  <si>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</si>
  <si>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</si>
  <si>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</si>
  <si>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</si>
  <si>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</si>
  <si>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</si>
  <si>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</si>
  <si>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</si>
  <si>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</si>
  <si>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</si>
  <si>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</si>
  <si>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</si>
  <si>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</si>
  <si>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</si>
  <si>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</si>
  <si>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</si>
  <si>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</si>
  <si>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</si>
  <si>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</si>
  <si>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</si>
  <si>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</si>
  <si>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</si>
  <si>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</si>
  <si>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</si>
  <si>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</si>
  <si>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</si>
  <si>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</si>
  <si>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</si>
  <si>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</si>
  <si>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</si>
  <si>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</si>
  <si>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</si>
  <si>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</si>
  <si>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</si>
  <si>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</si>
  <si>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</si>
  <si>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</si>
  <si>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</si>
  <si>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</si>
  <si>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</si>
  <si>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</si>
  <si>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</si>
  <si>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</si>
  <si>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</si>
  <si>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</si>
  <si>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</si>
  <si>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</si>
  <si>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</si>
  <si>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</si>
  <si>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</si>
  <si>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</si>
  <si>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</si>
  <si>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</si>
  <si>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</si>
  <si>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</si>
  <si>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</si>
  <si>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</si>
  <si>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</si>
  <si>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</si>
  <si>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</si>
  <si>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</si>
  <si>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</si>
  <si>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</si>
  <si>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</si>
  <si>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</si>
  <si>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</si>
  <si>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</si>
  <si>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</si>
  <si>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</si>
  <si>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</si>
  <si>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</si>
  <si>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</si>
  <si>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</si>
  <si>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</si>
  <si>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</si>
  <si>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</si>
  <si>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</si>
  <si>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</si>
  <si>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</si>
  <si>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</si>
  <si>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</si>
  <si>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</si>
  <si>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</si>
  <si>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</si>
  <si>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</si>
  <si>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</si>
  <si>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</si>
  <si>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</si>
  <si>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</si>
  <si>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</si>
  <si>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</si>
  <si>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</si>
  <si>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</si>
  <si>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</si>
  <si>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</si>
  <si>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</si>
  <si>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</si>
  <si>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</si>
  <si>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</si>
  <si>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</si>
  <si>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</si>
  <si>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</si>
  <si>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</si>
  <si>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</si>
  <si>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</si>
  <si>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</si>
  <si>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</si>
  <si>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</si>
  <si>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</si>
  <si>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</si>
  <si>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</si>
  <si>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</si>
  <si>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</si>
  <si>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</si>
  <si>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</si>
  <si>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</si>
  <si>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</si>
  <si>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</si>
  <si>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</si>
  <si>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</si>
  <si>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</si>
  <si>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</si>
  <si>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</si>
  <si>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</si>
  <si>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</si>
  <si>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</si>
  <si>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</si>
  <si>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</si>
  <si>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</si>
  <si>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</si>
  <si>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</si>
  <si>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</si>
  <si>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</si>
  <si>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</si>
  <si>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</si>
  <si>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</si>
  <si>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</si>
  <si>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</si>
  <si>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</si>
  <si>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</si>
  <si>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</si>
  <si>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</si>
  <si>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</si>
  <si>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</si>
  <si>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</si>
  <si>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</si>
  <si>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</si>
  <si>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</si>
  <si>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</si>
  <si>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</si>
  <si>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</si>
  <si>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</si>
  <si>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</si>
  <si>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</si>
  <si>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</si>
  <si>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</si>
  <si>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</si>
  <si>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</si>
  <si>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</si>
  <si>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</si>
  <si>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</si>
  <si>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</si>
  <si>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</si>
  <si>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</si>
  <si>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</si>
  <si>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</si>
  <si>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</si>
  <si>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</si>
  <si>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</si>
  <si>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</si>
  <si>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</si>
  <si>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</si>
  <si>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</si>
  <si>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</si>
  <si>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</si>
  <si>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</si>
  <si>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</si>
  <si>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</si>
  <si>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</si>
  <si>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</si>
  <si>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</si>
  <si>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</si>
  <si>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</si>
  <si>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</si>
  <si>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</si>
  <si>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</si>
  <si>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</si>
  <si>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</si>
  <si>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</si>
  <si>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</si>
  <si>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</si>
  <si>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</si>
  <si>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</si>
  <si>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</si>
  <si>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</si>
  <si>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</si>
  <si>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</si>
  <si>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</si>
  <si>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</si>
  <si>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</si>
  <si>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</si>
  <si>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</si>
  <si>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</si>
  <si>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</si>
  <si>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</si>
  <si>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</si>
  <si>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</si>
  <si>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</si>
  <si>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</si>
  <si>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</si>
  <si>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</si>
  <si>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</si>
  <si>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</si>
  <si>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</si>
  <si>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</si>
  <si>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</si>
  <si>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</si>
  <si>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</si>
  <si>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</si>
  <si>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</si>
  <si>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</si>
  <si>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</si>
  <si>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</si>
  <si>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</si>
  <si>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</si>
  <si>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</si>
  <si>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</si>
  <si>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</si>
  <si>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</si>
  <si>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</si>
  <si>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</si>
  <si>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</si>
  <si>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</si>
  <si>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</si>
  <si>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</si>
  <si>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</si>
  <si>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</si>
  <si>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</si>
  <si>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</si>
  <si>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</si>
  <si>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</si>
  <si>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</si>
  <si>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</si>
  <si>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</si>
  <si>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</si>
  <si>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</si>
  <si>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</si>
  <si>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</si>
  <si>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</si>
  <si>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</si>
  <si>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</si>
  <si>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</si>
  <si>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</si>
  <si>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</si>
  <si>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</si>
  <si>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</si>
  <si>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</si>
  <si>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</si>
  <si>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</si>
  <si>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</si>
  <si>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</si>
  <si>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</si>
  <si>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</si>
  <si>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</si>
  <si>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</si>
  <si>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</si>
  <si>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</si>
  <si>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</si>
  <si>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</si>
  <si>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</si>
  <si>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</si>
  <si>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</si>
  <si>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</si>
  <si>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</si>
  <si>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</si>
  <si>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</si>
  <si>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</si>
  <si>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</si>
  <si>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</si>
  <si>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</si>
  <si>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</si>
  <si>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</si>
  <si>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</si>
  <si>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</si>
  <si>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</si>
  <si>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</si>
  <si>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</si>
  <si>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</si>
  <si>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</si>
  <si>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</si>
  <si>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</si>
  <si>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</si>
  <si>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</si>
  <si>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</si>
  <si>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</si>
  <si>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</si>
  <si>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</si>
  <si>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</si>
  <si>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</si>
  <si>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</si>
  <si>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</si>
  <si>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</si>
  <si>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</si>
  <si>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</si>
  <si>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</si>
  <si>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</si>
  <si>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</si>
  <si>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</si>
  <si>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</si>
  <si>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</si>
  <si>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</si>
  <si>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</si>
  <si>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</si>
  <si>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</si>
  <si>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</si>
  <si>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</si>
  <si>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</si>
  <si>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</si>
  <si>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</si>
  <si>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</si>
  <si>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</si>
  <si>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</si>
  <si>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</si>
  <si>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</si>
  <si>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</si>
  <si>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</si>
  <si>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</si>
  <si>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</si>
  <si>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</si>
  <si>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</si>
  <si>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</si>
  <si>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</si>
  <si>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</si>
  <si>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</si>
  <si>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</si>
  <si>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</si>
  <si>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</si>
  <si>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</si>
  <si>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</si>
  <si>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</si>
  <si>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</si>
  <si>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</si>
  <si>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</si>
  <si>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</si>
  <si>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</si>
  <si>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</si>
  <si>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</si>
  <si>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</si>
  <si>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</si>
  <si>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</si>
  <si>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</si>
  <si>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</si>
  <si>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</si>
  <si>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</si>
  <si>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</si>
  <si>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</si>
  <si>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</si>
  <si>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</si>
  <si>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</si>
  <si>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</si>
  <si>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</si>
  <si>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</si>
  <si>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</si>
  <si>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</si>
  <si>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</si>
  <si>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</si>
  <si>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</si>
  <si>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</si>
  <si>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</si>
  <si>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</si>
  <si>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</si>
  <si>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</si>
  <si>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</si>
  <si>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</si>
  <si>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</si>
  <si>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</si>
  <si>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</si>
  <si>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</si>
  <si>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</si>
  <si>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</si>
  <si>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</si>
  <si>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</si>
  <si>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</si>
  <si>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</si>
  <si>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</si>
  <si>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</si>
  <si>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</si>
  <si>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</si>
  <si>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</si>
  <si>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</si>
  <si>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</si>
  <si>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</si>
  <si>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</si>
  <si>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</si>
  <si>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</si>
  <si>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</si>
  <si>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PCM-20251007-00002086</t>
  </si>
  <si>
    <t>Site has limited access as located at USF area and team will move early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</si>
  <si>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</si>
  <si>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</si>
  <si>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</si>
  <si>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</si>
  <si>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</si>
  <si>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</si>
  <si>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</si>
  <si>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</si>
  <si>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</si>
  <si>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</si>
  <si>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</si>
  <si>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</si>
  <si>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</si>
  <si>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</si>
  <si>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</si>
  <si>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</si>
  <si>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</si>
  <si>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</si>
  <si>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</si>
  <si>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</si>
  <si>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</si>
  <si>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</si>
  <si>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</si>
  <si>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</si>
  <si>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</si>
  <si>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</si>
  <si>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</si>
  <si>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</si>
  <si>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</si>
  <si>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</si>
  <si>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</si>
  <si>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</si>
  <si>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</si>
  <si>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</si>
  <si>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</si>
  <si>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</si>
  <si>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</si>
  <si>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</si>
  <si>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</si>
  <si>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</si>
  <si>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</si>
  <si>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</si>
  <si>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</si>
  <si>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</si>
  <si>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</si>
  <si>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</si>
  <si>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</si>
  <si>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</si>
  <si>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</si>
  <si>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</si>
  <si>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</si>
  <si>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</si>
  <si>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</si>
  <si>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</si>
  <si>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</si>
  <si>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</si>
  <si>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</si>
  <si>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</si>
  <si>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</si>
  <si>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</si>
  <si>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</si>
  <si>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</si>
  <si>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</si>
  <si>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</si>
  <si>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</si>
  <si>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</si>
  <si>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</si>
  <si>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</si>
  <si>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</si>
  <si>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</si>
  <si>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</si>
  <si>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</si>
  <si>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</si>
  <si>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</si>
  <si>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</si>
  <si>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</si>
  <si>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</si>
  <si>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</si>
  <si>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</si>
  <si>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</si>
  <si>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</si>
  <si>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</si>
  <si>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</si>
  <si>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</si>
  <si>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</si>
  <si>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</si>
  <si>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PCM-20251007-00002391</t>
  </si>
  <si>
    <t>Site Restored by PG</t>
  </si>
  <si>
    <t xml:space="preserve"> PCM-20250215-00000830 </t>
  </si>
  <si>
    <t>LTE site still down and  site located in aramco area access issue need special permission</t>
  </si>
  <si>
    <t xml:space="preserve"> PCM-20251007-00001750 </t>
  </si>
  <si>
    <t>access road issue</t>
  </si>
  <si>
    <t xml:space="preserve"> PCM-20251007-00002320 </t>
  </si>
  <si>
    <t xml:space="preserve">access nigth issue  USF area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</si>
  <si>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</si>
  <si>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</si>
  <si>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</si>
  <si>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</si>
  <si>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PCM-20251007-00002205</t>
  </si>
  <si>
    <t xml:space="preserve">( TE issue ) TE team facing access issue as site located at Safa royal palace and need to check during working hours with permission letter </t>
  </si>
  <si>
    <t>PCM-20251007-00002265</t>
  </si>
  <si>
    <t>Site has access road damaged</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</si>
  <si>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</si>
  <si>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</si>
  <si>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</si>
  <si>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</si>
  <si>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</si>
  <si>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</si>
  <si>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LTE sector down due to REC module issue  //remaining  ETA 35 mins</t>
  </si>
  <si>
    <t>PCM-20251007-00002115</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</si>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</sst>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0" borderId="0" xfId="0" applyFont="1"/>
    <xf numFmtId="165" fontId="9" fillId="9" borderId="8"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4" totalsRowShown="0" headerRowDxfId="174" dataDxfId="173" headerRowBorderDxfId="171" tableBorderDxfId="172" totalsRowBorderDxfId="170">
  <autoFilter ref="A1:L8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5" totalsRowShown="0" headerRowDxfId="157" dataDxfId="156" headerRowBorderDxfId="154" tableBorderDxfId="155" totalsRowBorderDxfId="153">
  <autoFilter ref="A1:CJ23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0" totalsRowShown="0" headerRowDxfId="64" dataDxfId="63" headerRowBorderDxfId="61" tableBorderDxfId="62">
  <autoFilter ref="A1:L120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3" totalsRowShown="0" headerRowDxfId="48" dataDxfId="47" headerRowBorderDxfId="45" tableBorderDxfId="46" totalsRowBorderDxfId="44">
  <autoFilter ref="A1:L4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1" totalsRowShown="0" headerRowDxfId="31" dataDxfId="30" headerRowBorderDxfId="28" tableBorderDxfId="29">
  <autoFilter ref="A1:L1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6" totalsRowShown="0" headerRowDxfId="15" dataDxfId="14" headerRowBorderDxfId="12" tableBorderDxfId="13">
  <autoFilter ref="A1:L23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4"/>
  <sheetViews>
    <sheetView workbookViewId="0">
      <selection activeCell="K8" sqref="K8"/>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275.02427418981824</v>
      </c>
      <c r="H2" s="82">
        <v>45662.943402777775</v>
      </c>
      <c r="I2" s="65" t="str">
        <f>IFERROR(VLOOKUP(D2,DB!A:F,6,0),"")</f>
        <v>Generator-SG</v>
      </c>
      <c r="J2" s="65" t="str">
        <f>IFERROR(VLOOKUP(D2,DB!A:G,7,0),"")</f>
        <v>Dead</v>
      </c>
      <c r="K2" s="73" t="s">
        <v>38965</v>
      </c>
      <c r="L2" s="71" t="str">
        <f>IFERROR(VLOOKUP(D2,DB!A:I,9,0),"")</f>
        <v>Latis</v>
      </c>
    </row>
    <row r="3" spans="1:12" ht="15" customHeight="1">
      <c r="A3" s="147" t="s">
        <v>38966</v>
      </c>
      <c r="B3" s="148" t="str">
        <f>IFERROR(VLOOKUP(D3,DB!A:K,11,0),"")</f>
        <v>R1</v>
      </c>
      <c r="C3" s="148">
        <v>1</v>
      </c>
      <c r="D3" s="148" t="s">
        <v>38771</v>
      </c>
      <c r="E3" s="149" t="s">
        <v>38964</v>
      </c>
      <c r="F3" s="150">
        <v>45937.79859953704</v>
      </c>
      <c r="G3" s="151">
        <f ca="1">IFERROR(NOW()-F3,"")</f>
        <v>0.17410057870438322</v>
      </c>
      <c r="H3" s="150">
        <v>45937.784710648149</v>
      </c>
      <c r="I3" s="148" t="str">
        <f>IFERROR(VLOOKUP(D3,DB!A:F,6,0),"")</f>
        <v>Generator-SG</v>
      </c>
      <c r="J3" s="65" t="str">
        <f>IFERROR(VLOOKUP(D3,DB!A:G,7,0),"")</f>
        <v>Vandalized</v>
      </c>
      <c r="K3" s="152" t="s">
        <v>38967</v>
      </c>
      <c r="L3" s="153" t="str">
        <f>IFERROR(VLOOKUP(D3,DB!A:I,9,0),"")</f>
        <v>Latis</v>
      </c>
    </row>
    <row r="4" spans="1:12" ht="15" customHeight="1">
      <c r="A4" s="147"/>
      <c r="B4" s="148" t="str">
        <f>IFERROR(VLOOKUP(D4,DB!A:K,11,0),"")</f>
        <v/>
      </c>
      <c r="C4" s="148"/>
      <c r="D4" s="148"/>
      <c r="E4" s="149"/>
      <c r="F4" s="150"/>
      <c r="G4" s="151">
        <f ca="1">IFERROR(NOW()-F4,"")</f>
        <v>45937.972700115744</v>
      </c>
      <c r="H4" s="150"/>
      <c r="I4" s="148" t="str">
        <f>IFERROR(VLOOKUP(D4,DB!A:F,6,0),"")</f>
        <v/>
      </c>
      <c r="J4" s="65" t="str">
        <f>IFERROR(VLOOKUP(D4,DB!A:G,7,0),"")</f>
        <v/>
      </c>
      <c r="K4" s="152"/>
      <c r="L4" s="153" t="str">
        <f>IFERROR(VLOOKUP(D4,DB!A:I,9,0),"")</f>
        <v/>
      </c>
    </row>
    <row r="5" spans="1:12" ht="15" customHeight="1">
      <c r="A5" s="147"/>
      <c r="B5" s="148" t="str">
        <f>IFERROR(VLOOKUP(D5,DB!A:K,11,0),"")</f>
        <v/>
      </c>
      <c r="C5" s="148"/>
      <c r="D5" s="152"/>
      <c r="E5" s="149"/>
      <c r="F5" s="150"/>
      <c r="G5" s="151">
        <f ca="1">IFERROR(NOW()-F5,"")</f>
        <v>45937.972700115744</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45937.972700115744</v>
      </c>
      <c r="H6" s="150"/>
      <c r="I6" s="148" t="str">
        <f>IFERROR(VLOOKUP(D6,DB!A:F,6,0),"")</f>
        <v/>
      </c>
      <c r="J6" s="65" t="str">
        <f>IFERROR(VLOOKUP(D6,DB!A:G,7,0),"")</f>
        <v/>
      </c>
      <c r="K6" s="152"/>
      <c r="L6" s="153" t="str">
        <f>IFERROR(VLOOKUP(D6,DB!A:I,9,0),"")</f>
        <v/>
      </c>
    </row>
    <row r="7" spans="1:12" ht="15" customHeight="1">
      <c r="A7" s="147"/>
      <c r="B7" s="148" t="str">
        <f>IFERROR(VLOOKUP(D7,DB!A:K,11,0),"")</f>
        <v/>
      </c>
      <c r="C7" s="148"/>
      <c r="D7" s="148"/>
      <c r="E7" s="149"/>
      <c r="F7" s="150"/>
      <c r="G7" s="151">
        <f ca="1">IFERROR(NOW()-F7,"")</f>
        <v>45937.972700115744</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45937.972700115744</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45937.972700115744</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45937.972700115744</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45937.972700115744</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45937.972700115744</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45937.972700115744</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45937.972700115744</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45937.972700115744</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45937.972700115744</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45937.972700115744</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45937.972700115744</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45937.972700115744</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45937.972700115744</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45937.972700115744</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45937.972700115744</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45937.972700115744</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45937.972700115744</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45937.972700115744</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45937.972700115744</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45937.972700115744</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45937.972700115744</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45937.972700115744</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45937.972700115744</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45937.972700115744</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45937.972700115744</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45937.972700115744</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45937.972700115744</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45937.972700115744</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45937.972700115744</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45937.972700115744</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45937.972700115744</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45937.972700115744</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45937.972700115744</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45937.972700115744</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45937.972700115744</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45937.972700115744</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45937.972700115744</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45937.972700115744</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45937.972700115744</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45937.972700115744</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45937.972700115744</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45937.972700115744</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45937.972700115744</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45937.972700115744</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45937.972700115744</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45937.972700115744</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45937.972700115744</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45937.972700115744</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45937.972700115744</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45937.972700115744</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45937.972700115744</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45937.972700115744</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45937.972700115744</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45937.972700115744</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45937.972700115744</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45937.972700115744</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45937.972700115744</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45937.972700115744</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45937.972700115744</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45937.972700115744</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45937.972700115744</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45937.972700115744</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45937.972700115744</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45937.972700115744</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45937.972700115744</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45937.972700115744</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45937.972700115744</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45937.972700115744</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45937.972700115744</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45937.972700115744</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45937.972700115744</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45937.972700115744</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45937.972700115744</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45937.972700115744</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45937.972700115744</v>
      </c>
      <c r="H82" s="150"/>
      <c r="I82" s="148" t="str">
        <f>IFERROR(VLOOKUP(D82,DB!A:F,6,0),"")</f>
        <v/>
      </c>
      <c r="J82" s="65" t="str">
        <f>IFERROR(VLOOKUP(D82,DB!A:G,7,0),"")</f>
        <v/>
      </c>
      <c r="K82" s="152"/>
      <c r="L82" s="153" t="str">
        <f>IFERROR(VLOOKUP(D82,DB!A:I,9,0),"")</f>
        <v/>
      </c>
    </row>
    <row r="83" spans="1:12" ht="15" customHeight="1">
      <c r="A83" s="147"/>
      <c r="B83" s="148" t="str">
        <f>IFERROR(VLOOKUP(D83,DB!A:K,11,0),"")</f>
        <v/>
      </c>
      <c r="C83" s="148"/>
      <c r="D83" s="148"/>
      <c r="E83" s="149"/>
      <c r="F83" s="150"/>
      <c r="G83" s="151">
        <f ca="1">IFERROR(NOW()-F83,"")</f>
        <v>45937.972700115744</v>
      </c>
      <c r="H83" s="150"/>
      <c r="I83" s="148" t="str">
        <f>IFERROR(VLOOKUP(D83,DB!A:F,6,0),"")</f>
        <v/>
      </c>
      <c r="J83" s="65" t="str">
        <f>IFERROR(VLOOKUP(D83,DB!A:G,7,0),"")</f>
        <v/>
      </c>
      <c r="K83" s="152"/>
      <c r="L83" s="153" t="str">
        <f>IFERROR(VLOOKUP(D83,DB!A:I,9,0),"")</f>
        <v/>
      </c>
    </row>
    <row r="84" spans="1:12" ht="15" customHeight="1">
      <c r="A84" s="147"/>
      <c r="B84" s="148" t="str">
        <f>IFERROR(VLOOKUP(D84,DB!A:K,11,0),"")</f>
        <v/>
      </c>
      <c r="C84" s="148"/>
      <c r="D84" s="148"/>
      <c r="E84" s="149"/>
      <c r="F84" s="150"/>
      <c r="G84" s="151">
        <f ca="1">IFERROR(NOW()-F84,"")</f>
        <v>45937.972700115744</v>
      </c>
      <c r="H84" s="150"/>
      <c r="I84" s="148" t="str">
        <f>IFERROR(VLOOKUP(D84,DB!A:F,6,0),"")</f>
        <v/>
      </c>
      <c r="J84" s="65" t="str">
        <f>IFERROR(VLOOKUP(D84,DB!A:G,7,0),"")</f>
        <v/>
      </c>
      <c r="K84" s="152"/>
      <c r="L84" s="153" t="str">
        <f>IFERROR(VLOOKUP(D84,DB!A:I,9,0),"")</f>
        <v/>
      </c>
    </row>
  </sheetData>
  <customSheetViews>
    <customSheetView guid="{F6042A99-DD27-4453-835D-0834D95730CC}" filter="1" showAutoFilter="1">
      <pageMargins left="0" right="0" top="0" bottom="0" header="0" footer="0"/>
      <autoFilter ref="B1:M1" xr:uid="{64AA24C3-306E-403D-A8E8-B7E001B70D3D}"/>
    </customSheetView>
  </customSheetViews>
  <dataValidations count="2">
    <dataValidation allowBlank="1" showInputMessage="1" showErrorMessage="1" sqref="E1" xr:uid="{5DBA255D-CDD9-49FB-AD3C-AF70AB4EE696}"/>
    <dataValidation type="list" allowBlank="1" showInputMessage="1" showErrorMessage="1" sqref="E2:E8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5"/>
  <sheetViews>
    <sheetView workbookViewId="0">
      <selection activeCell="A8" sqref="A8:XFD8"/>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131.24561678241298</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112.97286215278291</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t="s">
        <v>39052</v>
      </c>
      <c r="B5" s="18" t="str">
        <f>IFERROR(VLOOKUP(D5,DB!A:K,11,0),"")</f>
        <v>R2</v>
      </c>
      <c r="C5" s="18">
        <v>2</v>
      </c>
      <c r="D5" s="18" t="s">
        <v>17684</v>
      </c>
      <c r="E5" s="123"/>
      <c r="F5" s="124" t="s">
        <v>39052</v>
      </c>
      <c r="G5" s="125" t="str">
        <f ca="1">IFERROR(NOW()-F5,"-")</f>
        <v>-</v>
      </c>
      <c r="H5" s="124">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t="s">
        <v>39054</v>
      </c>
      <c r="B6" s="18" t="str">
        <f>IFERROR(VLOOKUP(D6,DB!A:K,11,0),"")</f>
        <v>R2</v>
      </c>
      <c r="C6" s="18">
        <v>1</v>
      </c>
      <c r="D6" s="18" t="s">
        <v>21575</v>
      </c>
      <c r="E6" s="123" t="s">
        <v>38964</v>
      </c>
      <c r="F6" s="124">
        <v>45937.92765046296</v>
      </c>
      <c r="G6" s="125">
        <f ca="1">IFERROR(NOW()-F6,"-")</f>
        <v>4.5049652784655336E-2</v>
      </c>
      <c r="H6" s="155">
        <v>45937.920011574075</v>
      </c>
      <c r="I6" s="18" t="str">
        <f>IFERROR(VLOOKUP(D6,DB!A:F,6,0),"")</f>
        <v>SCECO</v>
      </c>
      <c r="J6" s="18" t="str">
        <f>IFERROR(VLOOKUP(D6,DB!A:G,7,0),"")</f>
        <v>Vandalized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45937.972700115744</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56"/>
      <c r="E8" s="123"/>
      <c r="F8" s="124"/>
      <c r="G8" s="125">
        <f ca="1">IFERROR(NOW()-F8,"-")</f>
        <v>45937.972700115744</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54"/>
      <c r="E9" s="123"/>
      <c r="F9" s="124"/>
      <c r="G9" s="125">
        <f ca="1">IFERROR(NOW()-F9,"-")</f>
        <v>45937.972700115744</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45937.972700115744</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45937.972700115744</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45937.972700115744</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45937.972700115744</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45937.972700115744</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45937.972700115744</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45937.972700115744</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45937.972700115744</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45937.972700115744</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45937.972700115744</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45937.972700115744</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45937.972700115744</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45937.972700115744</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45937.972700115744</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45937.972700115744</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45937.972700115744</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45937.972700115744</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45937.972700115744</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45937.972700115744</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45937.972700115744</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45937.972700115744</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45937.972700115744</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45937.972700115744</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45937.972700115744</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45937.972700115744</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45937.972700115744</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45937.972700115744</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45937.972700115744</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45937.972700115744</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45937.972700115744</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45937.972700115744</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45937.972700115744</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45937.972700115744</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45937.972700115744</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45937.972700115744</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45937.972700115744</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45937.972700115744</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45937.972700115744</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45937.972700115744</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45937.972700115744</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45937.972700115744</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45937.972700115744</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45937.972700115744</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45937.972700115744</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45937.972700115744</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45937.972700115744</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45937.972700115744</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45937.972700115744</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45937.972700115744</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45937.972700115744</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45937.972700115744</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45937.972700115744</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45937.972700115744</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45937.972700115744</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45937.972700115744</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45937.972700115744</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45937.972700115744</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45937.972700115744</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45937.972700115744</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45937.972700115744</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45937.972700115744</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45937.972700115744</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45937.972700115744</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45937.972700115744</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45937.972700115744</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45937.972700115744</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45937.972700115744</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45937.972700115744</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45937.972700115744</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45937.972700115744</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45937.972700115744</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45937.972700115744</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45937.972700115744</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45937.972700115744</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45937.972700115744</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45937.972700115744</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45937.972700115744</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45937.972700115744</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45937.972700115744</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45937.972700115744</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45937.972700115744</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45937.972700115744</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45937.972700115744</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45937.972700115744</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45937.972700115744</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45937.972700115744</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45937.972700115744</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45937.972700115744</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45937.972700115744</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45937.972700115744</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45937.972700115744</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45937.972700115744</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45937.972700115744</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45937.972700115744</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45937.972700115744</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45937.972700115744</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45937.972700115744</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45937.972700115744</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45937.972700115744</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45937.972700115744</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45937.972700115744</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45937.972700115744</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45937.972700115744</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45937.972700115744</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45937.972700115744</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45937.972700115744</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45937.972700115744</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45937.972700115744</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45937.972700115744</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45937.972700115744</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45937.972700115744</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45937.972700115744</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45937.972700115744</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45937.972700115744</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45937.972700115744</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45937.972700115744</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45937.972700115744</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45937.972700115744</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45937.972700115744</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45937.972700115744</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45937.972700115744</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45937.972700115744</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45937.972700115744</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45937.972700115744</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45937.972700115744</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45937.972700115744</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45937.972700115744</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45937.972700115744</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45937.972700115744</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45937.972700115744</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45937.972700115744</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45937.972700115744</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45937.972700115744</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45937.972700115744</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45937.972700115744</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45937.972700115744</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45937.972700115744</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45937.972700115744</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45937.972700115744</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45937.972700115744</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45937.972700115744</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45937.972700115744</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45937.972700115744</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45937.972700115744</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45937.972700115744</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45937.972700115744</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45937.972700115744</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45937.972700115744</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45937.972700115744</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45937.972700115744</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45937.972700115744</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45937.972700115744</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45937.972700115744</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45937.972700115744</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45937.972700115744</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45937.972700115744</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45937.972700115744</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45937.972700115744</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45937.972700115744</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45937.972700115744</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45937.972700115744</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45937.972700115744</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45937.972700115744</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45937.972700115744</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45937.972700115744</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45937.972700115744</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45937.972700115744</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45937.972700115744</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45937.972700115744</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45937.972700115744</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45937.972700115744</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45937.972700115744</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45937.972700115744</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45937.972700115744</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45937.972700115744</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45937.972700115744</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45937.972700115744</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45937.972700115744</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45937.972700115744</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45937.972700115744</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45937.972700115744</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45937.972700115744</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45937.972700115744</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45937.972700115744</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45937.972700115744</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45937.972700115744</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45937.972700115744</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45937.972700115744</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45937.972700115744</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45937.972700115744</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45937.972700115744</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45937.972700115744</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45937.972700115744</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45937.972700115744</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45937.972700115744</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45937.972700115744</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45937.972700115744</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45937.972700115744</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45937.972700115744</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45937.972700115744</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45937.972700115744</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45937.972700115744</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45937.972700115744</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45937.972700115744</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45937.972700115744</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45937.972700115744</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45937.972700115744</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45937.972700115744</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45937.972700115744</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45937.972700115744</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45937.972700115744</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45937.972700115744</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45937.972700115744</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45937.972700115744</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45937.972700115744</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45937.972700115744</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45937.972700115744</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45937.972700115744</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45937.972700115744</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45937.972700115744</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45937.972700115744</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row r="231" spans="1:88" ht="31.5" customHeight="1">
      <c r="A231" s="122"/>
      <c r="B231" s="18" t="str">
        <f>IFERROR(VLOOKUP(D231,DB!A:K,11,0),"")</f>
        <v/>
      </c>
      <c r="C231" s="18"/>
      <c r="D231" s="18"/>
      <c r="E231" s="123"/>
      <c r="F231" s="124"/>
      <c r="G231" s="125">
        <f ca="1">IFERROR(NOW()-F231,"-")</f>
        <v>45937.972700115744</v>
      </c>
      <c r="H231" s="124"/>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0"/>
    </row>
    <row r="232" spans="1:88" ht="31.5" customHeight="1">
      <c r="A232" s="122"/>
      <c r="B232" s="18" t="str">
        <f>IFERROR(VLOOKUP(D232,DB!A:K,11,0),"")</f>
        <v/>
      </c>
      <c r="C232" s="18"/>
      <c r="D232" s="18"/>
      <c r="E232" s="123"/>
      <c r="F232" s="124"/>
      <c r="G232" s="125">
        <f ca="1">IFERROR(NOW()-F232,"-")</f>
        <v>45937.972700115744</v>
      </c>
      <c r="H232" s="124"/>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0"/>
    </row>
    <row r="233" spans="1:88" ht="31.5" customHeight="1">
      <c r="A233" s="122"/>
      <c r="B233" s="18" t="str">
        <f>IFERROR(VLOOKUP(D233,DB!A:K,11,0),"")</f>
        <v/>
      </c>
      <c r="C233" s="18"/>
      <c r="D233" s="18"/>
      <c r="E233" s="123"/>
      <c r="F233" s="124"/>
      <c r="G233" s="125">
        <f ca="1">IFERROR(NOW()-F233,"-")</f>
        <v>45937.972700115744</v>
      </c>
      <c r="H233" s="124"/>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0"/>
    </row>
    <row r="234" spans="1:88" ht="31.5" customHeight="1">
      <c r="A234" s="122"/>
      <c r="B234" s="18" t="str">
        <f>IFERROR(VLOOKUP(D234,DB!A:K,11,0),"")</f>
        <v/>
      </c>
      <c r="C234" s="18"/>
      <c r="D234" s="18"/>
      <c r="E234" s="123"/>
      <c r="F234" s="124"/>
      <c r="G234" s="125">
        <f ca="1">IFERROR(NOW()-F234,"-")</f>
        <v>45937.972700115744</v>
      </c>
      <c r="H234" s="124"/>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0"/>
    </row>
    <row r="235" spans="1:88" ht="31.5" customHeight="1">
      <c r="A235" s="122"/>
      <c r="B235" s="18" t="str">
        <f>IFERROR(VLOOKUP(D235,DB!A:K,11,0),"")</f>
        <v/>
      </c>
      <c r="C235" s="18"/>
      <c r="D235" s="18"/>
      <c r="E235" s="123"/>
      <c r="F235" s="124"/>
      <c r="G235" s="125">
        <f ca="1">IFERROR(NOW()-F235,"-")</f>
        <v>45937.972700115744</v>
      </c>
      <c r="H235" s="124"/>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0"/>
    </row>
  </sheetData>
  <dataValidations count="2">
    <dataValidation allowBlank="1" showInputMessage="1" showErrorMessage="1" sqref="E1" xr:uid="{4D935161-CDD3-4592-B877-3FB59C99E142}"/>
    <dataValidation type="list" allowBlank="1" showInputMessage="1" showErrorMessage="1" sqref="E3:E23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R3</v>
      </c>
      <c r="C2" s="18">
        <v>1</v>
      </c>
      <c r="D2" s="18" t="s">
        <v>20663</v>
      </c>
      <c r="E2" s="18"/>
      <c r="F2" s="20"/>
      <c r="G2" s="21">
        <f t="shared" ref="G2:G33" ca="1" si="0">IFERROR(NOW()-F2,"-")</f>
        <v>45937.972700115744</v>
      </c>
      <c r="H2" s="22"/>
      <c r="I2" s="19" t="str">
        <f>IFERROR(VLOOKUP(D2,DB!A:F,6,0),"")</f>
        <v>SCECO</v>
      </c>
      <c r="J2" s="18" t="str">
        <f>IFERROR(VLOOKUP(D2,DB!A:G,7,0),"")</f>
        <v>Dead</v>
      </c>
      <c r="K2" s="50"/>
      <c r="L2" s="23" t="str">
        <f>IFERROR(VLOOKUP(D2,DB!A:I,9,0),"")</f>
        <v>Latis</v>
      </c>
    </row>
    <row r="3" spans="1:13" ht="15" customHeight="1">
      <c r="A3" s="19"/>
      <c r="B3" s="67" t="str">
        <f>IFERROR(VLOOKUP(D3,DB!A:K,11,0),"")</f>
        <v/>
      </c>
      <c r="C3" s="18"/>
      <c r="D3" s="18"/>
      <c r="E3" s="18"/>
      <c r="F3" s="20"/>
      <c r="G3" s="21">
        <f t="shared" ca="1" si="0"/>
        <v>45937.972700115744</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45937.972700115744</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45937.972700115744</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45937.972700115744</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45937.972700115744</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45937.972700115744</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45937.972700115744</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45937.972700115744</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45937.972700115744</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45937.972700115744</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45937.972700115744</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45937.972700115744</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45937.972700115744</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45937.972700115744</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45937.972700115744</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45937.972700115744</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45937.972700115744</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45937.972700115744</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45937.972700115744</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45937.972700115744</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45937.972700115744</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45937.972700115744</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45937.972700115744</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45937.972700115744</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45937.972700115744</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45937.972700115744</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45937.972700115744</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45937.972700115744</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45937.972700115744</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45937.972700115744</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0"/>
        <v>45937.972700115744</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ref="G34:G97" ca="1" si="1">IFERROR(NOW()-F34,"-")</f>
        <v>45937.972700115744</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45937.972700115744</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45937.972700115744</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45937.972700115744</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45937.972700115744</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45937.972700115744</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45937.972700115744</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45937.972700115744</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45937.972700115744</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45937.972700115744</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45937.972700115744</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45937.972700115744</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45937.972700115744</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45937.972700115744</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45937.972700115744</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45937.972700115744</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45937.972700115744</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45937.972700115744</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45937.972700115744</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45937.972700115744</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45937.972700115744</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45937.972700115744</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45937.972700115744</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45937.972700115744</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45937.972700115744</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45937.972700115744</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45937.972700115744</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45937.972700115744</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45937.972700115744</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45937.972700115744</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45937.972700115744</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45937.972700115744</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45937.972700115744</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45937.972700115744</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45937.972700115744</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45937.972700115744</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45937.972700115744</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45937.972700115744</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45937.972700115744</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45937.972700115744</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45937.972700115744</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45937.972700115744</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45937.972700115744</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45937.972700115744</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45937.972700115744</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45937.972700115744</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45937.972700115744</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45937.972700115744</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45937.972700115744</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45937.972700115744</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45937.972700115744</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45937.972700115744</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45937.972700115744</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45937.972700115744</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45937.972700115744</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45937.972700115744</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45937.972700115744</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45937.972700115744</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45937.972700115744</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45937.972700115744</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45937.972700115744</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45937.972700115744</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45937.972700115744</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1"/>
        <v>45937.972700115744</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ref="G98:G161" ca="1" si="2">IFERROR(NOW()-F98,"-")</f>
        <v>45937.972700115744</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45937.972700115744</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45937.972700115744</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45937.972700115744</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45937.972700115744</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45937.972700115744</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45937.972700115744</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45937.972700115744</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45937.972700115744</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45937.972700115744</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45937.972700115744</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45937.972700115744</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45937.972700115744</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45937.972700115744</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45937.972700115744</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45937.972700115744</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45937.972700115744</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45937.972700115744</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45937.972700115744</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45937.972700115744</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45937.972700115744</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45937.972700115744</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45937.972700115744</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45937.972700115744</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45937.972700115744</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45937.972700115744</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45937.972700115744</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45937.972700115744</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45937.972700115744</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45937.972700115744</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45937.972700115744</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45937.972700115744</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45937.972700115744</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45937.972700115744</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45937.972700115744</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45937.972700115744</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45937.972700115744</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45937.972700115744</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45937.972700115744</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45937.972700115744</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45937.972700115744</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45937.972700115744</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45937.972700115744</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45937.972700115744</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45937.972700115744</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45937.972700115744</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45937.972700115744</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45937.972700115744</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45937.972700115744</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45937.972700115744</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45937.972700115744</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45937.972700115744</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45937.972700115744</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45937.972700115744</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45937.972700115744</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45937.972700115744</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45937.972700115744</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45937.972700115744</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45937.972700115744</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45937.972700115744</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45937.972700115744</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45937.972700115744</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45937.972700115744</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2"/>
        <v>45937.972700115744</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ref="G162:G225" ca="1" si="3">IFERROR(NOW()-F162,"-")</f>
        <v>45937.972700115744</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45937.972700115744</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45937.972700115744</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45937.972700115744</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45937.972700115744</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45937.972700115744</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45937.972700115744</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45937.972700115744</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45937.972700115744</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45937.972700115744</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45937.972700115744</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45937.972700115744</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45937.972700115744</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45937.972700115744</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45937.972700115744</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45937.972700115744</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45937.972700115744</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45937.972700115744</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45937.972700115744</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45937.972700115744</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45937.972700115744</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45937.972700115744</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45937.972700115744</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45937.972700115744</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45937.972700115744</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45937.972700115744</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45937.972700115744</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45937.972700115744</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45937.972700115744</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45937.972700115744</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45937.972700115744</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45937.972700115744</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45937.972700115744</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45937.972700115744</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45937.972700115744</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45937.972700115744</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45937.972700115744</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45937.972700115744</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45937.972700115744</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45937.972700115744</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45937.972700115744</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45937.972700115744</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45937.972700115744</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45937.972700115744</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45937.972700115744</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45937.972700115744</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45937.972700115744</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45937.972700115744</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45937.972700115744</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45937.972700115744</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45937.972700115744</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45937.972700115744</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45937.972700115744</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45937.972700115744</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45937.972700115744</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45937.972700115744</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45937.972700115744</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45937.972700115744</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45937.972700115744</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45937.972700115744</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45937.972700115744</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45937.972700115744</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45937.972700115744</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3"/>
        <v>45937.972700115744</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ref="G226:G289" ca="1" si="4">IFERROR(NOW()-F226,"-")</f>
        <v>45937.972700115744</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45937.972700115744</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45937.972700115744</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45937.972700115744</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45937.972700115744</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45937.972700115744</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45937.972700115744</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45937.972700115744</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45937.972700115744</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45937.972700115744</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45937.972700115744</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45937.972700115744</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45937.972700115744</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45937.972700115744</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45937.972700115744</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45937.972700115744</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45937.972700115744</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45937.972700115744</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45937.972700115744</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45937.972700115744</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45937.972700115744</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45937.972700115744</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45937.972700115744</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45937.972700115744</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45937.972700115744</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45937.972700115744</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45937.972700115744</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45937.972700115744</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45937.972700115744</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45937.972700115744</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45937.972700115744</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45937.972700115744</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45937.972700115744</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45937.972700115744</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45937.972700115744</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45937.972700115744</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45937.972700115744</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45937.972700115744</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45937.972700115744</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45937.972700115744</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45937.972700115744</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45937.972700115744</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45937.972700115744</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45937.972700115744</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45937.972700115744</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45937.972700115744</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45937.972700115744</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45937.972700115744</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45937.972700115744</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45937.972700115744</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45937.972700115744</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45937.972700115744</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45937.972700115744</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45937.972700115744</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45937.972700115744</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45937.972700115744</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45937.972700115744</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45937.972700115744</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45937.972700115744</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45937.972700115744</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45937.972700115744</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45937.972700115744</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45937.972700115744</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4"/>
        <v>45937.972700115744</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ref="G290:G353" ca="1" si="5">IFERROR(NOW()-F290,"-")</f>
        <v>45937.972700115744</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45937.972700115744</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45937.972700115744</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45937.972700115744</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45937.972700115744</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45937.972700115744</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45937.972700115744</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45937.972700115744</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45937.972700115744</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45937.972700115744</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45937.972700115744</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45937.972700115744</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45937.972700115744</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45937.972700115744</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45937.972700115744</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45937.972700115744</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45937.972700115744</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45937.972700115744</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45937.972700115744</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45937.972700115744</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45937.972700115744</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45937.972700115744</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45937.972700115744</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45937.972700115744</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45937.972700115744</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45937.972700115744</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45937.972700115744</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45937.972700115744</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45937.972700115744</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45937.972700115744</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45937.972700115744</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45937.972700115744</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45937.972700115744</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45937.972700115744</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45937.972700115744</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45937.972700115744</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45937.972700115744</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45937.972700115744</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45937.972700115744</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45937.972700115744</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45937.972700115744</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45937.972700115744</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45937.972700115744</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45937.972700115744</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45937.972700115744</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45937.972700115744</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45937.972700115744</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45937.972700115744</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45937.972700115744</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45937.972700115744</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45937.972700115744</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45937.972700115744</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45937.972700115744</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45937.972700115744</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45937.972700115744</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45937.972700115744</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45937.972700115744</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45937.972700115744</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45937.972700115744</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45937.972700115744</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45937.972700115744</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45937.972700115744</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45937.972700115744</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5"/>
        <v>45937.972700115744</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ref="G354:G417" ca="1" si="6">IFERROR(NOW()-F354,"-")</f>
        <v>45937.972700115744</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45937.972700115744</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45937.972700115744</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45937.972700115744</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45937.972700115744</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45937.972700115744</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45937.972700115744</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45937.972700115744</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45937.972700115744</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45937.972700115744</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45937.972700115744</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45937.972700115744</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45937.972700115744</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45937.972700115744</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45937.972700115744</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45937.972700115744</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45937.972700115744</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45937.972700115744</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45937.972700115744</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45937.972700115744</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45937.972700115744</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45937.972700115744</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45937.972700115744</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45937.972700115744</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45937.972700115744</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45937.972700115744</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45937.972700115744</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45937.972700115744</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45937.972700115744</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45937.972700115744</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45937.972700115744</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45937.972700115744</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45937.972700115744</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45937.972700115744</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45937.972700115744</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45937.972700115744</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45937.972700115744</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45937.972700115744</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45937.972700115744</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45937.972700115744</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45937.972700115744</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45937.972700115744</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45937.972700115744</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45937.972700115744</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45937.972700115744</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45937.972700115744</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45937.972700115744</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45937.972700115744</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45937.972700115744</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45937.972700115744</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45937.972700115744</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45937.972700115744</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45937.972700115744</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45937.972700115744</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45937.972700115744</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45937.972700115744</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45937.972700115744</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45937.972700115744</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45937.972700115744</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45937.972700115744</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45937.972700115744</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45937.972700115744</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45937.972700115744</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6"/>
        <v>45937.972700115744</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ref="G418:G481" ca="1" si="7">IFERROR(NOW()-F418,"-")</f>
        <v>45937.972700115744</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45937.972700115744</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45937.972700115744</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45937.972700115744</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45937.972700115744</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45937.972700115744</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45937.972700115744</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45937.972700115744</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45937.972700115744</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45937.972700115744</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45937.972700115744</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45937.972700115744</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45937.972700115744</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45937.972700115744</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45937.972700115744</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45937.972700115744</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45937.972700115744</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45937.972700115744</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45937.972700115744</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45937.972700115744</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45937.972700115744</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45937.972700115744</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45937.972700115744</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45937.972700115744</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45937.972700115744</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45937.972700115744</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45937.972700115744</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45937.972700115744</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45937.972700115744</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45937.972700115744</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45937.972700115744</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45937.972700115744</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45937.972700115744</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45937.972700115744</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45937.972700115744</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45937.972700115744</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45937.972700115744</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45937.972700115744</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45937.972700115744</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45937.972700115744</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45937.972700115744</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45937.972700115744</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45937.972700115744</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45937.972700115744</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45937.972700115744</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45937.972700115744</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45937.972700115744</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45937.972700115744</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45937.972700115744</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45937.972700115744</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45937.972700115744</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45937.972700115744</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45937.972700115744</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45937.972700115744</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45937.972700115744</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45937.972700115744</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45937.972700115744</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45937.972700115744</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45937.972700115744</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45937.972700115744</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45937.972700115744</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45937.972700115744</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45937.972700115744</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7"/>
        <v>45937.972700115744</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ref="G482:G545" ca="1" si="8">IFERROR(NOW()-F482,"-")</f>
        <v>45937.972700115744</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45937.972700115744</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45937.972700115744</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45937.972700115744</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45937.972700115744</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45937.972700115744</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45937.972700115744</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45937.972700115744</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45937.972700115744</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45937.972700115744</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45937.972700115744</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45937.972700115744</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45937.972700115744</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45937.972700115744</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45937.972700115744</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45937.972700115744</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45937.972700115744</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45937.972700115744</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45937.972700115744</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45937.972700115744</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45937.972700115744</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45937.972700115744</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45937.972700115744</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45937.972700115744</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45937.972700115744</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45937.972700115744</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45937.972700115744</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45937.972700115744</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45937.972700115744</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45937.972700115744</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45937.972700115744</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45937.972700115744</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45937.972700115744</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45937.972700115744</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45937.972700115744</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45937.972700115744</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45937.972700115744</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45937.972700115744</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45937.972700115744</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45937.972700115744</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45937.972700115744</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45937.972700115744</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45937.972700115744</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45937.972700115744</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45937.972700115744</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45937.972700115744</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45937.972700115744</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45937.972700115744</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45937.972700115744</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45937.972700115744</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45937.972700115744</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45937.972700115744</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45937.972700115744</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45937.972700115744</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45937.972700115744</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45937.972700115744</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45937.972700115744</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45937.972700115744</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45937.972700115744</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45937.972700115744</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45937.972700115744</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45937.972700115744</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45937.972700115744</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8"/>
        <v>45937.972700115744</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ref="G546:G609" ca="1" si="9">IFERROR(NOW()-F546,"-")</f>
        <v>45937.972700115744</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45937.972700115744</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45937.972700115744</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45937.972700115744</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45937.972700115744</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45937.972700115744</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45937.972700115744</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45937.972700115744</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45937.972700115744</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45937.972700115744</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45937.972700115744</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45937.972700115744</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45937.972700115744</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45937.972700115744</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45937.972700115744</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45937.972700115744</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45937.972700115744</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45937.972700115744</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45937.972700115744</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45937.972700115744</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45937.972700115744</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45937.972700115744</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45937.972700115744</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45937.972700115744</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45937.972700115744</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45937.972700115744</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45937.972700115744</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45937.972700115744</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45937.972700115744</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45937.972700115744</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45937.972700115744</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45937.972700115744</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45937.972700115744</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45937.972700115744</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45937.972700115744</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45937.972700115744</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45937.972700115744</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45937.972700115744</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45937.972700115744</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45937.972700115744</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45937.972700115744</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45937.972700115744</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45937.972700115744</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45937.972700115744</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45937.972700115744</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45937.972700115744</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45937.972700115744</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45937.972700115744</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45937.972700115744</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45937.972700115744</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45937.972700115744</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45937.972700115744</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45937.972700115744</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45937.972700115744</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45937.972700115744</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45937.972700115744</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45937.972700115744</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45937.972700115744</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45937.972700115744</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45937.972700115744</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45937.972700115744</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45937.972700115744</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45937.972700115744</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9"/>
        <v>45937.972700115744</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ref="G610:G673" ca="1" si="10">IFERROR(NOW()-F610,"-")</f>
        <v>45937.972700115744</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45937.972700115744</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45937.972700115744</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45937.972700115744</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45937.972700115744</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45937.972700115744</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45937.972700115744</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45937.972700115744</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45937.972700115744</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45937.972700115744</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45937.972700115744</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45937.972700115744</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45937.972700115744</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45937.972700115744</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45937.972700115744</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45937.972700115744</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45937.972700115744</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45937.972700115744</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45937.972700115744</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45937.972700115744</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45937.972700115744</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45937.972700115744</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45937.972700115744</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45937.972700115744</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45937.972700115744</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45937.972700115744</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45937.972700115744</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45937.972700115744</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45937.972700115744</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45937.972700115744</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45937.972700115744</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45937.972700115744</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45937.972700115744</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45937.972700115744</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45937.972700115744</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45937.972700115744</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45937.972700115744</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45937.972700115744</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45937.972700115744</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45937.972700115744</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45937.972700115744</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45937.972700115744</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45937.972700115744</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45937.972700115744</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45937.972700115744</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45937.972700115744</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45937.972700115744</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45937.972700115744</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45937.972700115744</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45937.972700115744</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45937.972700115744</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45937.972700115744</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45937.972700115744</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45937.972700115744</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45937.972700115744</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45937.972700115744</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45937.972700115744</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45937.972700115744</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45937.972700115744</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45937.972700115744</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45937.972700115744</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45937.972700115744</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45937.972700115744</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0"/>
        <v>45937.972700115744</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ref="G674:G737" ca="1" si="11">IFERROR(NOW()-F674,"-")</f>
        <v>45937.972700115744</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45937.972700115744</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45937.972700115744</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45937.972700115744</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45937.972700115744</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45937.972700115744</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45937.972700115744</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45937.972700115744</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45937.972700115744</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45937.972700115744</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45937.972700115744</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45937.972700115744</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45937.972700115744</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45937.972700115744</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45937.972700115744</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45937.972700115744</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45937.972700115744</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45937.972700115744</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45937.972700115744</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45937.972700115744</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45937.972700115744</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45937.972700115744</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45937.972700115744</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45937.972700115744</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45937.972700115744</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45937.972700115744</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45937.972700115744</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45937.972700115744</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45937.972700115744</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45937.972700115744</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45937.972700115744</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45937.972700115744</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45937.972700115744</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45937.972700115744</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45937.972700115744</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45937.972700115744</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45937.972700115744</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45937.972700115744</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45937.972700115744</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45937.972700115744</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45937.972700115744</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45937.972700115744</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45937.972700115744</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45937.972700115744</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45937.972700115744</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45937.972700115744</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45937.972700115744</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45937.972700115744</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45937.972700115744</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45937.972700115744</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45937.972700115744</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45937.972700115744</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45937.972700115744</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45937.972700115744</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45937.972700115744</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45937.972700115744</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45937.972700115744</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45937.972700115744</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45937.972700115744</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45937.972700115744</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45937.972700115744</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45937.972700115744</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45937.972700115744</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1"/>
        <v>45937.972700115744</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ref="G738:G801" ca="1" si="12">IFERROR(NOW()-F738,"-")</f>
        <v>45937.972700115744</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45937.972700115744</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45937.972700115744</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45937.972700115744</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45937.972700115744</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45937.972700115744</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45937.972700115744</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45937.972700115744</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45937.972700115744</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45937.972700115744</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45937.972700115744</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45937.972700115744</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45937.972700115744</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45937.972700115744</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45937.972700115744</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45937.972700115744</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45937.972700115744</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45937.972700115744</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45937.972700115744</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45937.972700115744</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45937.972700115744</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45937.972700115744</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45937.972700115744</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45937.972700115744</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45937.972700115744</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45937.972700115744</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45937.972700115744</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45937.972700115744</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45937.972700115744</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45937.972700115744</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45937.972700115744</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45937.972700115744</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45937.972700115744</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45937.972700115744</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45937.972700115744</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45937.972700115744</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45937.972700115744</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45937.972700115744</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45937.972700115744</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45937.972700115744</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45937.972700115744</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45937.972700115744</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45937.972700115744</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45937.972700115744</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45937.972700115744</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45937.972700115744</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45937.972700115744</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45937.972700115744</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45937.972700115744</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45937.972700115744</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45937.972700115744</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45937.972700115744</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45937.972700115744</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45937.972700115744</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45937.972700115744</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45937.972700115744</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45937.972700115744</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45937.972700115744</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45937.972700115744</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45937.972700115744</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45937.972700115744</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45937.972700115744</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45937.972700115744</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2"/>
        <v>45937.972700115744</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ref="G802:G865" ca="1" si="13">IFERROR(NOW()-F802,"-")</f>
        <v>45937.972700115744</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45937.972700115744</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45937.972700115744</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45937.972700115744</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45937.972700115744</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45937.972700115744</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45937.972700115744</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45937.972700115744</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45937.972700115744</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45937.972700115744</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45937.972700115744</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45937.972700115744</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45937.972700115744</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45937.972700115744</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45937.972700115744</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45937.972700115744</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45937.972700115744</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45937.972700115744</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45937.972700115744</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45937.972700115744</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45937.972700115744</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45937.972700115744</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45937.972700115744</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45937.972700115744</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45937.972700115744</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45937.972700115744</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45937.972700115744</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45937.972700115744</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45937.972700115744</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45937.972700115744</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45937.972700115744</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45937.972700115744</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45937.972700115744</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45937.972700115744</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45937.972700115744</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45937.972700115744</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45937.972700115744</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45937.972700115744</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45937.972700115744</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45937.972700115744</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45937.972700115744</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45937.972700115744</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45937.972700115744</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45937.972700115744</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45937.972700115744</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45937.972700115744</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45937.972700115744</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45937.972700115744</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45937.972700115744</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45937.972700115744</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45937.972700115744</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45937.972700115744</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45937.972700115744</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45937.972700115744</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45937.972700115744</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45937.972700115744</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45937.972700115744</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45937.972700115744</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45937.972700115744</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45937.972700115744</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45937.972700115744</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45937.972700115744</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45937.972700115744</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3"/>
        <v>45937.972700115744</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ref="G866:G929" ca="1" si="14">IFERROR(NOW()-F866,"-")</f>
        <v>45937.972700115744</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45937.972700115744</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45937.972700115744</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45937.972700115744</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45937.972700115744</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45937.972700115744</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45937.972700115744</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45937.972700115744</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45937.972700115744</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45937.972700115744</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45937.972700115744</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45937.972700115744</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45937.972700115744</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45937.972700115744</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45937.972700115744</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45937.972700115744</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45937.972700115744</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45937.972700115744</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45937.972700115744</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45937.972700115744</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45937.972700115744</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45937.972700115744</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45937.972700115744</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45937.972700115744</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45937.972700115744</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45937.972700115744</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45937.972700115744</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45937.972700115744</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45937.972700115744</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45937.972700115744</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45937.972700115744</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45937.972700115744</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45937.972700115744</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45937.972700115744</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45937.972700115744</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45937.972700115744</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45937.972700115744</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45937.972700115744</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45937.972700115744</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45937.972700115744</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45937.972700115744</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45937.972700115744</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45937.972700115744</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45937.972700115744</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45937.972700115744</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45937.972700115744</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45937.972700115744</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45937.972700115744</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45937.972700115744</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45937.972700115744</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45937.972700115744</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45937.972700115744</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45937.972700115744</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45937.972700115744</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45937.972700115744</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45937.972700115744</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45937.972700115744</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45937.972700115744</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45937.972700115744</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45937.972700115744</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45937.972700115744</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45937.972700115744</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45937.972700115744</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4"/>
        <v>45937.972700115744</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ref="G930:G993" ca="1" si="15">IFERROR(NOW()-F930,"-")</f>
        <v>45937.972700115744</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45937.972700115744</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45937.972700115744</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45937.972700115744</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45937.972700115744</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45937.972700115744</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45937.972700115744</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45937.972700115744</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45937.972700115744</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45937.972700115744</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45937.972700115744</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45937.972700115744</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45937.972700115744</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45937.972700115744</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45937.972700115744</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45937.972700115744</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45937.972700115744</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45937.972700115744</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45937.972700115744</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45937.972700115744</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45937.972700115744</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45937.972700115744</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45937.972700115744</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45937.972700115744</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45937.972700115744</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45937.972700115744</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45937.972700115744</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45937.972700115744</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45937.972700115744</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45937.972700115744</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45937.972700115744</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45937.972700115744</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45937.972700115744</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45937.972700115744</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45937.972700115744</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45937.972700115744</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45937.972700115744</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45937.972700115744</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45937.972700115744</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45937.972700115744</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45937.972700115744</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45937.972700115744</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45937.972700115744</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45937.972700115744</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45937.972700115744</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45937.972700115744</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45937.972700115744</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45937.972700115744</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45937.972700115744</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45937.972700115744</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45937.972700115744</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45937.972700115744</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45937.972700115744</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45937.972700115744</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45937.972700115744</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45937.972700115744</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45937.972700115744</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45937.972700115744</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45937.972700115744</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45937.972700115744</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45937.972700115744</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45937.972700115744</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45937.972700115744</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5"/>
        <v>45937.972700115744</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ref="G994:G1057" ca="1" si="16">IFERROR(NOW()-F994,"-")</f>
        <v>45937.972700115744</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45937.972700115744</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45937.972700115744</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45937.972700115744</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45937.972700115744</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45937.972700115744</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45937.972700115744</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45937.972700115744</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45937.972700115744</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45937.972700115744</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45937.972700115744</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45937.972700115744</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45937.972700115744</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45937.972700115744</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45937.972700115744</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45937.972700115744</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45937.972700115744</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45937.972700115744</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45937.972700115744</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45937.972700115744</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45937.972700115744</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45937.972700115744</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45937.972700115744</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45937.972700115744</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45937.972700115744</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45937.972700115744</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45937.972700115744</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45937.972700115744</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45937.972700115744</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45937.972700115744</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45937.972700115744</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45937.972700115744</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45937.972700115744</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45937.972700115744</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45937.972700115744</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45937.972700115744</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45937.972700115744</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45937.972700115744</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45937.972700115744</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45937.972700115744</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45937.972700115744</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45937.972700115744</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45937.972700115744</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45937.972700115744</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45937.972700115744</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45937.972700115744</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45937.972700115744</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45937.972700115744</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45937.972700115744</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45937.972700115744</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45937.972700115744</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45937.972700115744</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45937.972700115744</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45937.972700115744</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45937.972700115744</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45937.972700115744</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45937.972700115744</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45937.972700115744</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45937.972700115744</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45937.972700115744</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45937.972700115744</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45937.972700115744</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45937.972700115744</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6"/>
        <v>45937.972700115744</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ref="G1058:G1121" ca="1" si="17">IFERROR(NOW()-F1058,"-")</f>
        <v>45937.972700115744</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45937.972700115744</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45937.972700115744</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45937.972700115744</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45937.972700115744</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45937.972700115744</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45937.972700115744</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45937.972700115744</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45937.972700115744</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45937.972700115744</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45937.972700115744</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45937.972700115744</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45937.972700115744</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45937.972700115744</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45937.972700115744</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45937.972700115744</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45937.972700115744</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45937.972700115744</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45937.972700115744</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45937.972700115744</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45937.972700115744</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45937.972700115744</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45937.972700115744</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45937.972700115744</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45937.972700115744</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45937.972700115744</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45937.972700115744</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45937.972700115744</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45937.972700115744</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45937.972700115744</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45937.972700115744</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45937.972700115744</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45937.972700115744</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45937.972700115744</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45937.972700115744</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45937.972700115744</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45937.972700115744</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45937.972700115744</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45937.972700115744</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45937.972700115744</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45937.972700115744</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45937.972700115744</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45937.972700115744</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45937.972700115744</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45937.972700115744</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45937.972700115744</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45937.972700115744</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45937.972700115744</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45937.972700115744</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45937.972700115744</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45937.972700115744</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45937.972700115744</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45937.972700115744</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45937.972700115744</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45937.972700115744</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45937.972700115744</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45937.972700115744</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45937.972700115744</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45937.972700115744</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45937.972700115744</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45937.972700115744</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45937.972700115744</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45937.972700115744</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7"/>
        <v>45937.972700115744</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ref="G1122:G1185" ca="1" si="18">IFERROR(NOW()-F1122,"-")</f>
        <v>45937.972700115744</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45937.972700115744</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45937.972700115744</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45937.972700115744</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45937.972700115744</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45937.972700115744</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45937.972700115744</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45937.972700115744</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45937.972700115744</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45937.972700115744</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45937.972700115744</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45937.972700115744</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45937.972700115744</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45937.972700115744</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45937.972700115744</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45937.972700115744</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45937.972700115744</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45937.972700115744</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45937.972700115744</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45937.972700115744</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45937.972700115744</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45937.972700115744</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45937.972700115744</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45937.972700115744</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45937.972700115744</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45937.972700115744</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45937.972700115744</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45937.972700115744</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45937.972700115744</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45937.972700115744</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45937.972700115744</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45937.972700115744</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45937.972700115744</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45937.972700115744</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45937.972700115744</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45937.972700115744</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45937.972700115744</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45937.972700115744</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45937.972700115744</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45937.972700115744</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45937.972700115744</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45937.972700115744</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45937.972700115744</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45937.972700115744</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45937.972700115744</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45937.972700115744</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45937.972700115744</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45937.972700115744</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45937.972700115744</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45937.972700115744</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45937.972700115744</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45937.972700115744</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45937.972700115744</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45937.972700115744</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45937.972700115744</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45937.972700115744</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45937.972700115744</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45937.972700115744</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45937.972700115744</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45937.972700115744</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45937.972700115744</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45937.972700115744</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45937.972700115744</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8"/>
        <v>45937.972700115744</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ref="G1186:G1200" ca="1" si="19">IFERROR(NOW()-F1186,"-")</f>
        <v>45937.972700115744</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45937.972700115744</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45937.972700115744</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45937.972700115744</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45937.972700115744</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45937.972700115744</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45937.972700115744</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45937.972700115744</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45937.972700115744</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45937.972700115744</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45937.972700115744</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45937.972700115744</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45937.972700115744</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45937.972700115744</v>
      </c>
      <c r="H1199" s="22"/>
      <c r="I1199" s="19" t="str">
        <f>IFERROR(VLOOKUP(D1199,DB!A:F,6,0),"")</f>
        <v/>
      </c>
      <c r="J1199" s="18" t="str">
        <f>IFERROR(VLOOKUP(D1199,DB!A:G,7,0),"")</f>
        <v/>
      </c>
      <c r="K1199" s="50"/>
      <c r="L1199" s="23" t="str">
        <f>IFERROR(VLOOKUP(D1199,DB!A:I,9,0),"")</f>
        <v/>
      </c>
    </row>
    <row r="1200" spans="1:12" ht="15" customHeight="1">
      <c r="A1200" s="19"/>
      <c r="B1200" s="67" t="str">
        <f>IFERROR(VLOOKUP(D1200,DB!A:K,11,0),"")</f>
        <v/>
      </c>
      <c r="C1200" s="18"/>
      <c r="D1200" s="18"/>
      <c r="E1200" s="18"/>
      <c r="F1200" s="20"/>
      <c r="G1200" s="21">
        <f t="shared" ca="1" si="19"/>
        <v>45937.972700115744</v>
      </c>
      <c r="H1200" s="22"/>
      <c r="I1200" s="19" t="str">
        <f>IFERROR(VLOOKUP(D1200,DB!A:F,6,0),"")</f>
        <v/>
      </c>
      <c r="J1200" s="18" t="str">
        <f>IFERROR(VLOOKUP(D1200,DB!A:G,7,0),"")</f>
        <v/>
      </c>
      <c r="K1200" s="50"/>
      <c r="L1200" s="23" t="str">
        <f>IFERROR(VLOOKUP(D1200,DB!A:I,9,0),"")</f>
        <v/>
      </c>
    </row>
  </sheetData>
  <dataValidations count="2">
    <dataValidation allowBlank="1" showInputMessage="1" showErrorMessage="1" sqref="E1" xr:uid="{5914219A-CB83-432D-936A-CC0CB6F3982A}"/>
    <dataValidation type="list" allowBlank="1" showInputMessage="1" showErrorMessage="1" sqref="E2:E120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3"/>
  <sheetViews>
    <sheetView workbookViewId="0">
      <selection activeCell="F3" sqref="F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39056</v>
      </c>
      <c r="B2" s="102" t="str">
        <f>IFERROR(VLOOKUP(D2,DB!A:K,11,0),"")</f>
        <v>R4</v>
      </c>
      <c r="C2" s="103">
        <v>1</v>
      </c>
      <c r="D2" s="99" t="s">
        <v>35082</v>
      </c>
      <c r="E2" s="104" t="s">
        <v>38964</v>
      </c>
      <c r="F2" s="105">
        <v>45703.480717592596</v>
      </c>
      <c r="G2" s="106">
        <f ca="1">IFERROR(NOW()-F2,"")</f>
        <v>234.49198252314818</v>
      </c>
      <c r="H2" s="105">
        <v>45703.474768518521</v>
      </c>
      <c r="I2" s="102" t="str">
        <f>IFERROR(VLOOKUP(D2,DB!A:F,6,0),"")</f>
        <v>SCECO</v>
      </c>
      <c r="J2" s="102" t="str">
        <f>IFERROR(VLOOKUP(D2,DB!A:G,7,0),"")</f>
        <v>Dead</v>
      </c>
      <c r="K2" s="107" t="s">
        <v>39057</v>
      </c>
      <c r="L2" s="99" t="str">
        <f>IFERROR(VLOOKUP(D2,DB!A:I,9,0),"")</f>
        <v>Latis</v>
      </c>
    </row>
    <row r="3" spans="1:16" ht="15" customHeight="1">
      <c r="A3" s="132" t="s">
        <v>39058</v>
      </c>
      <c r="B3" s="132" t="str">
        <f>IFERROR(VLOOKUP(D3,DB!A:K,11,0),"")</f>
        <v>R4</v>
      </c>
      <c r="C3" s="133">
        <v>1</v>
      </c>
      <c r="D3" s="134" t="s">
        <v>36087</v>
      </c>
      <c r="E3" s="135" t="s">
        <v>38964</v>
      </c>
      <c r="F3" s="136">
        <v>45937.678425925929</v>
      </c>
      <c r="G3" s="137">
        <f ca="1">IFERROR(NOW()-F3,"")</f>
        <v>0.29427418981504161</v>
      </c>
      <c r="H3" s="136">
        <v>45937.456493055557</v>
      </c>
      <c r="I3" s="132" t="str">
        <f>IFERROR(VLOOKUP(D3,DB!A:F,6,0),"")</f>
        <v>Generator-SG</v>
      </c>
      <c r="J3" s="132" t="str">
        <f>IFERROR(VLOOKUP(D3,DB!A:G,7,0),"")</f>
        <v>Dead</v>
      </c>
      <c r="K3" s="139" t="s">
        <v>39059</v>
      </c>
      <c r="L3" s="134" t="str">
        <f>IFERROR(VLOOKUP(D3,DB!A:I,9,0),"")</f>
        <v>Latis</v>
      </c>
    </row>
    <row r="4" spans="1:16" ht="15" customHeight="1">
      <c r="A4" s="132" t="s">
        <v>39060</v>
      </c>
      <c r="B4" s="132" t="str">
        <f>IFERROR(VLOOKUP(D4,DB!A:K,11,0),"")</f>
        <v>R4</v>
      </c>
      <c r="C4" s="133">
        <v>1</v>
      </c>
      <c r="D4" s="134" t="s">
        <v>36833</v>
      </c>
      <c r="E4" s="135" t="s">
        <v>38964</v>
      </c>
      <c r="F4" s="136">
        <v>45937.895601851851</v>
      </c>
      <c r="G4" s="137">
        <f ca="1">IFERROR(NOW()-F4,"")</f>
        <v>7.7098263893276453E-2</v>
      </c>
      <c r="H4" s="136">
        <v>45937.884652777779</v>
      </c>
      <c r="I4" s="132" t="str">
        <f>IFERROR(VLOOKUP(D4,DB!A:F,6,0),"")</f>
        <v>Generator-SG</v>
      </c>
      <c r="J4" s="132" t="str">
        <f>IFERROR(VLOOKUP(D4,DB!A:G,7,0),"")</f>
        <v>Weak</v>
      </c>
      <c r="K4" s="139" t="s">
        <v>39061</v>
      </c>
      <c r="L4" s="134" t="str">
        <f>IFERROR(VLOOKUP(D4,DB!A:I,9,0),"")</f>
        <v>Latis</v>
      </c>
    </row>
    <row r="5" spans="1:16" ht="15" customHeight="1">
      <c r="A5" s="132"/>
      <c r="B5" s="132" t="str">
        <f>IFERROR(VLOOKUP(D5,DB!A:K,11,0),"")</f>
        <v/>
      </c>
      <c r="C5" s="133"/>
      <c r="D5" s="134"/>
      <c r="E5" s="135"/>
      <c r="F5" s="136"/>
      <c r="G5" s="137">
        <f ca="1">IFERROR(NOW()-F5,"")</f>
        <v>45937.972700115744</v>
      </c>
      <c r="H5" s="136"/>
      <c r="I5" s="132" t="str">
        <f>IFERROR(VLOOKUP(D5,DB!A:F,6,0),"")</f>
        <v/>
      </c>
      <c r="J5" s="132" t="str">
        <f>IFERROR(VLOOKUP(D5,DB!A:G,7,0),"")</f>
        <v/>
      </c>
      <c r="K5" s="139"/>
      <c r="L5" s="134" t="str">
        <f>IFERROR(VLOOKUP(D5,DB!A:I,9,0),"")</f>
        <v/>
      </c>
    </row>
    <row r="6" spans="1:16" ht="15" customHeight="1">
      <c r="A6" s="132"/>
      <c r="B6" s="132" t="str">
        <f>IFERROR(VLOOKUP(D6,DB!A:K,11,0),"")</f>
        <v/>
      </c>
      <c r="C6" s="133"/>
      <c r="D6" s="134"/>
      <c r="E6" s="135"/>
      <c r="F6" s="136"/>
      <c r="G6" s="137">
        <f ca="1">IFERROR(NOW()-F6,"")</f>
        <v>45937.972700115744</v>
      </c>
      <c r="H6" s="136"/>
      <c r="I6" s="132" t="str">
        <f>IFERROR(VLOOKUP(D6,DB!A:F,6,0),"")</f>
        <v/>
      </c>
      <c r="J6" s="132" t="str">
        <f>IFERROR(VLOOKUP(D6,DB!A:G,7,0),"")</f>
        <v/>
      </c>
      <c r="K6" s="139"/>
      <c r="L6" s="134" t="str">
        <f>IFERROR(VLOOKUP(D6,DB!A:I,9,0),"")</f>
        <v/>
      </c>
    </row>
    <row r="7" spans="1:16" ht="15" customHeight="1">
      <c r="A7" s="132"/>
      <c r="B7" s="132" t="str">
        <f>IFERROR(VLOOKUP(D7,DB!A:K,11,0),"")</f>
        <v/>
      </c>
      <c r="C7" s="133"/>
      <c r="D7" s="134"/>
      <c r="E7" s="135"/>
      <c r="F7" s="136"/>
      <c r="G7" s="137">
        <f ca="1">IFERROR(NOW()-F7,"")</f>
        <v>45937.972700115744</v>
      </c>
      <c r="H7" s="136"/>
      <c r="I7" s="132" t="str">
        <f>IFERROR(VLOOKUP(D7,DB!A:F,6,0),"")</f>
        <v/>
      </c>
      <c r="J7" s="132" t="str">
        <f>IFERROR(VLOOKUP(D7,DB!A:G,7,0),"")</f>
        <v/>
      </c>
      <c r="K7" s="139"/>
      <c r="L7" s="134" t="str">
        <f>IFERROR(VLOOKUP(D7,DB!A:I,9,0),"")</f>
        <v/>
      </c>
    </row>
    <row r="8" spans="1:16" ht="15" customHeight="1">
      <c r="A8" s="132"/>
      <c r="B8" s="132" t="str">
        <f>IFERROR(VLOOKUP(D8,DB!A:K,11,0),"")</f>
        <v/>
      </c>
      <c r="C8" s="133"/>
      <c r="D8" s="99"/>
      <c r="E8" s="135"/>
      <c r="F8" s="136"/>
      <c r="G8" s="137">
        <f ca="1">IFERROR(NOW()-F8,"")</f>
        <v>45937.972700115744</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45937.972700115744</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45937.972700115744</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45937.972700115744</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45937.972700115744</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45937.972700115744</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45937.972700115744</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45937.972700115744</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45937.972700115744</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45937.972700115744</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45937.972700115744</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45937.972700115744</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45937.972700115744</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8">
        <f ca="1">IFERROR(NOW()-F21,"")</f>
        <v>45937.972700115744</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8">
        <f ca="1">IFERROR(NOW()-F22,"")</f>
        <v>45937.972700115744</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8">
        <f ca="1">IFERROR(NOW()-F23,"")</f>
        <v>45937.972700115744</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8">
        <f ca="1">IFERROR(NOW()-F24,"")</f>
        <v>45937.972700115744</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8">
        <f ca="1">IFERROR(NOW()-F25,"")</f>
        <v>45937.972700115744</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45937.972700115744</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45937.972700115744</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45937.972700115744</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45937.972700115744</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45937.972700115744</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45937.972700115744</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45937.972700115744</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45937.972700115744</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45937.972700115744</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45937.972700115744</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45937.972700115744</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45937.972700115744</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45937.972700115744</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45937.972700115744</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45937.972700115744</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45937.972700115744</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45937.972700115744</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45937.972700115744</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45937.972700115744</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45937.972700115744</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45937.972700115744</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45937.972700115744</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45937.972700115744</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45937.972700115744</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45937.972700115744</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45937.972700115744</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45937.972700115744</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45937.972700115744</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45937.972700115744</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45937.972700115744</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45937.972700115744</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45937.972700115744</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45937.972700115744</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45937.972700115744</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45937.972700115744</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45937.972700115744</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45937.972700115744</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45937.972700115744</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45937.972700115744</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45937.972700115744</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45937.972700115744</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45937.972700115744</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45937.972700115744</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45937.972700115744</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45937.972700115744</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45937.972700115744</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45937.972700115744</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45937.972700115744</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45937.972700115744</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45937.972700115744</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45937.972700115744</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45937.972700115744</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45937.972700115744</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45937.972700115744</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45937.972700115744</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45937.972700115744</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45937.972700115744</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45937.972700115744</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45937.972700115744</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45937.972700115744</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45937.972700115744</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45937.972700115744</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45937.972700115744</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45937.972700115744</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45937.972700115744</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45937.972700115744</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45937.972700115744</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45937.972700115744</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45937.972700115744</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45937.972700115744</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45937.972700115744</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45937.972700115744</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45937.972700115744</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45937.972700115744</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45937.972700115744</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45937.972700115744</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45937.972700115744</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45937.972700115744</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45937.972700115744</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45937.972700115744</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45937.972700115744</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45937.972700115744</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45937.972700115744</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45937.972700115744</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45937.972700115744</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45937.972700115744</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45937.972700115744</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45937.972700115744</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45937.972700115744</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45937.972700115744</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45937.972700115744</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45937.972700115744</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45937.972700115744</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45937.972700115744</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45937.972700115744</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45937.972700115744</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45937.972700115744</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45937.972700115744</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45937.972700115744</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45937.972700115744</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45937.972700115744</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45937.972700115744</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45937.972700115744</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45937.972700115744</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45937.972700115744</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45937.972700115744</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45937.972700115744</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45937.972700115744</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45937.972700115744</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45937.972700115744</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45937.972700115744</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45937.972700115744</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45937.972700115744</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45937.972700115744</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45937.972700115744</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45937.972700115744</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45937.972700115744</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45937.972700115744</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45937.972700115744</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45937.972700115744</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45937.972700115744</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45937.972700115744</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45937.972700115744</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45937.972700115744</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45937.972700115744</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45937.972700115744</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45937.972700115744</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45937.972700115744</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45937.972700115744</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45937.972700115744</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45937.972700115744</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45937.972700115744</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45937.972700115744</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45937.972700115744</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45937.972700115744</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45937.972700115744</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45937.972700115744</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45937.972700115744</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45937.972700115744</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45937.972700115744</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45937.972700115744</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45937.972700115744</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45937.972700115744</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45937.972700115744</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45937.972700115744</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45937.972700115744</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45937.972700115744</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45937.972700115744</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45937.972700115744</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45937.972700115744</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45937.972700115744</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45937.972700115744</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45937.972700115744</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45937.972700115744</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45937.972700115744</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45937.972700115744</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45937.972700115744</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45937.972700115744</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45937.972700115744</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45937.972700115744</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45937.972700115744</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45937.972700115744</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45937.972700115744</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45937.972700115744</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45937.972700115744</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45937.972700115744</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45937.972700115744</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45937.972700115744</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45937.972700115744</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45937.972700115744</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45937.972700115744</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45937.972700115744</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45937.972700115744</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45937.972700115744</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45937.972700115744</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45937.972700115744</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45937.972700115744</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45937.972700115744</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45937.972700115744</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45937.972700115744</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45937.972700115744</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45937.972700115744</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45937.972700115744</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45937.972700115744</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45937.972700115744</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45937.972700115744</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45937.972700115744</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45937.972700115744</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45937.972700115744</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45937.972700115744</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45937.972700115744</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45937.972700115744</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45937.972700115744</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45937.972700115744</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45937.972700115744</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45937.972700115744</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45937.972700115744</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45937.972700115744</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45937.972700115744</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45937.972700115744</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45937.972700115744</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45937.972700115744</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45937.972700115744</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45937.972700115744</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45937.972700115744</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45937.972700115744</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45937.972700115744</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45937.972700115744</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45937.972700115744</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45937.972700115744</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45937.972700115744</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45937.972700115744</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45937.972700115744</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45937.972700115744</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45937.972700115744</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45937.972700115744</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45937.972700115744</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45937.972700115744</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45937.972700115744</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45937.972700115744</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45937.972700115744</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45937.972700115744</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45937.972700115744</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45937.972700115744</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45937.972700115744</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45937.972700115744</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45937.972700115744</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45937.972700115744</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45937.972700115744</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45937.972700115744</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45937.972700115744</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45937.972700115744</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45937.972700115744</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45937.972700115744</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45937.972700115744</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45937.972700115744</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45937.972700115744</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45937.972700115744</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45937.972700115744</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45937.972700115744</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45937.972700115744</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45937.972700115744</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45937.972700115744</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45937.972700115744</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45937.972700115744</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45937.972700115744</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45937.972700115744</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45937.972700115744</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45937.972700115744</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45937.972700115744</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45937.972700115744</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45937.972700115744</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45937.972700115744</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45937.972700115744</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45937.972700115744</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45937.972700115744</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45937.972700115744</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45937.972700115744</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45937.972700115744</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45937.972700115744</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45937.972700115744</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45937.972700115744</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45937.972700115744</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45937.972700115744</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45937.972700115744</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45937.972700115744</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45937.972700115744</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45937.972700115744</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45937.972700115744</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45937.972700115744</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45937.972700115744</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45937.972700115744</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45937.972700115744</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45937.972700115744</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45937.972700115744</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45937.972700115744</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45937.972700115744</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45937.972700115744</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45937.972700115744</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45937.972700115744</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45937.972700115744</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45937.972700115744</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45937.972700115744</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45937.972700115744</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45937.972700115744</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45937.972700115744</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45937.972700115744</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45937.972700115744</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45937.972700115744</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45937.972700115744</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45937.972700115744</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45937.972700115744</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45937.972700115744</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45937.972700115744</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45937.972700115744</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45937.972700115744</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45937.972700115744</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45937.972700115744</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45937.972700115744</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45937.972700115744</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45937.972700115744</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45937.972700115744</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45937.972700115744</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45937.972700115744</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45937.972700115744</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45937.972700115744</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45937.972700115744</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45937.972700115744</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45937.972700115744</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45937.972700115744</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45937.972700115744</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45937.972700115744</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45937.972700115744</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45937.972700115744</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45937.972700115744</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45937.972700115744</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45937.972700115744</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45937.972700115744</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45937.972700115744</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45937.972700115744</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45937.972700115744</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45937.972700115744</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45937.972700115744</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45937.972700115744</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45937.972700115744</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45937.972700115744</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45937.972700115744</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45937.972700115744</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45937.972700115744</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45937.972700115744</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45937.972700115744</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45937.972700115744</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45937.972700115744</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45937.972700115744</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45937.972700115744</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45937.972700115744</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45937.972700115744</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45937.972700115744</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45937.972700115744</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45937.972700115744</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45937.972700115744</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45937.972700115744</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45937.972700115744</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45937.972700115744</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45937.972700115744</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45937.972700115744</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45937.972700115744</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45937.972700115744</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45937.972700115744</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45937.972700115744</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45937.972700115744</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45937.972700115744</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45937.972700115744</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45937.972700115744</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45937.972700115744</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45937.972700115744</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45937.972700115744</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45937.972700115744</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45937.972700115744</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45937.972700115744</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45937.972700115744</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45937.972700115744</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45937.972700115744</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45937.972700115744</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45937.972700115744</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45937.972700115744</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45937.972700115744</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45937.972700115744</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45937.972700115744</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45937.972700115744</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45937.972700115744</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45937.972700115744</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45937.972700115744</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45937.972700115744</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45937.972700115744</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45937.972700115744</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45937.972700115744</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45937.972700115744</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45937.972700115744</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45937.972700115744</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45937.972700115744</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45937.972700115744</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45937.972700115744</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45937.972700115744</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45937.972700115744</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45937.972700115744</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45937.972700115744</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45937.972700115744</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45937.972700115744</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45937.972700115744</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45937.972700115744</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45937.972700115744</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45937.972700115744</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45937.972700115744</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45937.972700115744</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45937.972700115744</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45937.972700115744</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45937.972700115744</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45937.972700115744</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45937.972700115744</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45937.972700115744</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45937.972700115744</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45937.972700115744</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45937.972700115744</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45937.972700115744</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45937.972700115744</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45937.972700115744</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45937.972700115744</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45937.972700115744</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45937.972700115744</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45937.972700115744</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45937.972700115744</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45937.972700115744</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45937.972700115744</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45937.972700115744</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45937.972700115744</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45937.972700115744</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45937.972700115744</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45937.972700115744</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45937.972700115744</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45937.972700115744</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45937.972700115744</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45937.972700115744</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45937.972700115744</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45937.972700115744</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45937.972700115744</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45937.972700115744</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45937.972700115744</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45937.972700115744</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45937.972700115744</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45937.972700115744</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45937.972700115744</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45937.972700115744</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45937.972700115744</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45937.972700115744</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45937.972700115744</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45937.972700115744</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45937.972700115744</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45937.972700115744</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45937.972700115744</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45937.972700115744</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45937.972700115744</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45937.972700115744</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45937.972700115744</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45937.972700115744</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45937.972700115744</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45937.972700115744</v>
      </c>
      <c r="H472" s="136"/>
      <c r="I472" s="132" t="str">
        <f>IFERROR(VLOOKUP(D472,DB!A:F,6,0),"")</f>
        <v/>
      </c>
      <c r="J472" s="132" t="str">
        <f>IFERROR(VLOOKUP(D472,DB!A:G,7,0),"")</f>
        <v/>
      </c>
      <c r="K472" s="139"/>
      <c r="L472" s="134" t="str">
        <f>IFERROR(VLOOKUP(D472,DB!A:I,9,0),"")</f>
        <v/>
      </c>
    </row>
    <row r="473" spans="1:12" ht="15" customHeight="1">
      <c r="A473" s="140"/>
      <c r="B473" s="140" t="str">
        <f>IFERROR(VLOOKUP(D473,DB!A:K,11,0),"")</f>
        <v/>
      </c>
      <c r="C473" s="141"/>
      <c r="D473" s="142"/>
      <c r="E473" s="143"/>
      <c r="F473" s="144"/>
      <c r="G473" s="145">
        <f ca="1">IFERROR(NOW()-F473,"")</f>
        <v>45937.972700115744</v>
      </c>
      <c r="H473" s="144"/>
      <c r="I473" s="140" t="str">
        <f>IFERROR(VLOOKUP(D473,DB!A:F,6,0),"")</f>
        <v/>
      </c>
      <c r="J473" s="140" t="str">
        <f>IFERROR(VLOOKUP(D473,DB!A:G,7,0),"")</f>
        <v/>
      </c>
      <c r="K473" s="146"/>
      <c r="L473" s="142" t="str">
        <f>IFERROR(VLOOKUP(D473,DB!A:I,9,0),"")</f>
        <v/>
      </c>
    </row>
  </sheetData>
  <dataValidations count="2">
    <dataValidation allowBlank="1" showInputMessage="1" showErrorMessage="1" sqref="E1" xr:uid="{A4F81451-56CC-4543-9497-104C4E44EE4B}"/>
    <dataValidation type="list" allowBlank="1" showInputMessage="1" showErrorMessage="1" sqref="E2:E2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tabSelected="1" workbookViewId="0">
      <selection activeCell="D14" sqref="D1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39062</v>
      </c>
      <c r="B2" s="37" t="str">
        <f>IFERROR(VLOOKUP(D2,DB!A:K,11,0),"")</f>
        <v>R5</v>
      </c>
      <c r="C2" s="37">
        <v>3</v>
      </c>
      <c r="D2" s="37" t="s">
        <v>36000</v>
      </c>
      <c r="E2" s="37" t="s">
        <v>38964</v>
      </c>
      <c r="F2" s="38">
        <v>45891.832060185188</v>
      </c>
      <c r="G2" s="39">
        <f t="shared" ref="G2" ca="1" si="0">IFERROR(NOW()-F2,"-")</f>
        <v>46.140639930556063</v>
      </c>
      <c r="H2" s="38">
        <v>45891.790393518517</v>
      </c>
      <c r="I2" s="37" t="str">
        <f>IFERROR(VLOOKUP(D2,DB!A:F,6,0),"")</f>
        <v>Generator-SG</v>
      </c>
      <c r="J2" s="37" t="str">
        <f>IFERROR(VLOOKUP(D2,DB!A:G,7,0),"")</f>
        <v>Vandalized</v>
      </c>
      <c r="K2" s="37" t="s">
        <v>39063</v>
      </c>
      <c r="L2" s="37" t="str">
        <f>IFERROR(VLOOKUP(D2,DB!A:I,9,0),"")</f>
        <v>Latis</v>
      </c>
      <c r="M2" s="128"/>
    </row>
    <row r="3" spans="1:13" ht="30.75">
      <c r="A3" s="37" t="s">
        <v>39064</v>
      </c>
      <c r="B3" s="37" t="str">
        <f>IFERROR(VLOOKUP(D3,DB!A:K,11,0),"")</f>
        <v>R5</v>
      </c>
      <c r="C3" s="37">
        <v>1</v>
      </c>
      <c r="D3" s="37" t="s">
        <v>31295</v>
      </c>
      <c r="E3" s="37" t="s">
        <v>39045</v>
      </c>
      <c r="F3" s="38">
        <v>45926.188877314817</v>
      </c>
      <c r="G3" s="39">
        <f ca="1">IFERROR(NOW()-F3,"-")</f>
        <v>11.783822800927737</v>
      </c>
      <c r="H3" s="38">
        <v>45926.158159722225</v>
      </c>
      <c r="I3" s="37" t="str">
        <f>IFERROR(VLOOKUP(D3,DB!A:F,6,0),"")</f>
        <v>SCECO</v>
      </c>
      <c r="J3" s="37" t="str">
        <f>IFERROR(VLOOKUP(D3,DB!A:G,7,0),"")</f>
        <v>Good</v>
      </c>
      <c r="K3" s="37" t="s">
        <v>39065</v>
      </c>
      <c r="L3" s="37" t="str">
        <f>IFERROR(VLOOKUP(D3,DB!A:I,9,0),"")</f>
        <v>Latis</v>
      </c>
      <c r="M3" s="128"/>
    </row>
    <row r="4" spans="1:13" ht="30.75">
      <c r="A4" s="37" t="s">
        <v>39066</v>
      </c>
      <c r="B4" s="37" t="str">
        <f>IFERROR(VLOOKUP(D4,DB!A:K,11,0),"")</f>
        <v>R5</v>
      </c>
      <c r="C4" s="37">
        <v>1</v>
      </c>
      <c r="D4" s="37" t="s">
        <v>31519</v>
      </c>
      <c r="E4" s="37" t="s">
        <v>39045</v>
      </c>
      <c r="F4" s="38">
        <v>45937.848715277774</v>
      </c>
      <c r="G4" s="39">
        <f ca="1">IFERROR(NOW()-F4,"-")</f>
        <v>0.12398483797005611</v>
      </c>
      <c r="H4" s="38">
        <v>45937.57917824074</v>
      </c>
      <c r="I4" s="37" t="str">
        <f>IFERROR(VLOOKUP(D4,DB!A:F,6,0),"")</f>
        <v>SCECO</v>
      </c>
      <c r="J4" s="37" t="str">
        <f>IFERROR(VLOOKUP(D4,DB!A:G,7,0),"")</f>
        <v>No BB Design</v>
      </c>
      <c r="K4" s="37" t="s">
        <v>39067</v>
      </c>
      <c r="L4" s="37" t="str">
        <f>IFERROR(VLOOKUP(D4,DB!A:I,9,0),"")</f>
        <v>Latis</v>
      </c>
      <c r="M4" s="128"/>
    </row>
    <row r="5" spans="1:13" ht="15">
      <c r="A5" s="37" t="s">
        <v>39068</v>
      </c>
      <c r="B5" s="37" t="str">
        <f>IFERROR(VLOOKUP(D5,DB!A:K,11,0),"")</f>
        <v>R5</v>
      </c>
      <c r="C5" s="37">
        <v>1</v>
      </c>
      <c r="D5" s="37" t="s">
        <v>37358</v>
      </c>
      <c r="E5" s="37" t="s">
        <v>38964</v>
      </c>
      <c r="F5" s="38">
        <v>45937.869722222225</v>
      </c>
      <c r="G5" s="39">
        <f ca="1">IFERROR(NOW()-F5,"-")</f>
        <v>0.10297789351898246</v>
      </c>
      <c r="H5" s="38">
        <v>45937.842569444445</v>
      </c>
      <c r="I5" s="37" t="str">
        <f>IFERROR(VLOOKUP(D5,DB!A:F,6,0),"")</f>
        <v>Generator-DG</v>
      </c>
      <c r="J5" s="37" t="str">
        <f>IFERROR(VLOOKUP(D5,DB!A:G,7,0),"")</f>
        <v>Good</v>
      </c>
      <c r="K5" s="37" t="s">
        <v>39069</v>
      </c>
      <c r="L5" s="37" t="str">
        <f>IFERROR(VLOOKUP(D5,DB!A:I,9,0),"")</f>
        <v>Latis</v>
      </c>
      <c r="M5" s="128"/>
    </row>
    <row r="6" spans="1:13" ht="15">
      <c r="A6" s="37"/>
      <c r="B6" s="37" t="str">
        <f>IFERROR(VLOOKUP(D6,DB!A:K,11,0),"")</f>
        <v/>
      </c>
      <c r="C6" s="37"/>
      <c r="D6" s="37"/>
      <c r="E6" s="37"/>
      <c r="F6" s="38"/>
      <c r="G6" s="39">
        <f ca="1">IFERROR(NOW()-F6,"-")</f>
        <v>45937.972700115744</v>
      </c>
      <c r="H6" s="38"/>
      <c r="I6" s="37" t="str">
        <f>IFERROR(VLOOKUP(D6,DB!A:F,6,0),"")</f>
        <v/>
      </c>
      <c r="J6" s="37" t="str">
        <f>IFERROR(VLOOKUP(D6,DB!A:G,7,0),"")</f>
        <v/>
      </c>
      <c r="K6" s="37"/>
      <c r="L6" s="37" t="str">
        <f>IFERROR(VLOOKUP(D6,DB!A:I,9,0),"")</f>
        <v/>
      </c>
      <c r="M6" s="128"/>
    </row>
    <row r="7" spans="1:13" ht="15">
      <c r="A7" s="37"/>
      <c r="B7" s="37" t="str">
        <f>IFERROR(VLOOKUP(D7,DB!A:K,11,0),"")</f>
        <v/>
      </c>
      <c r="C7" s="37"/>
      <c r="D7" s="37"/>
      <c r="E7" s="37"/>
      <c r="F7" s="38"/>
      <c r="G7" s="39">
        <f ca="1">IFERROR(NOW()-F7,"-")</f>
        <v>45937.972700115744</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45937.972700115744</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45937.972700115744</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45937.972700115744</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45937.972700115744</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45937.972700115744</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45937.972700115744</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45937.972700115744</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45937.972700115744</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45937.972700115744</v>
      </c>
      <c r="H16" s="38"/>
      <c r="I16" s="37" t="str">
        <f>IFERROR(VLOOKUP(D16,DB!A:F,6,0),"")</f>
        <v/>
      </c>
      <c r="J16" s="37" t="str">
        <f>IFERROR(VLOOKUP(D16,DB!A:G,7,0),"")</f>
        <v/>
      </c>
      <c r="K16" s="37"/>
      <c r="L16" s="37" t="str">
        <f>IFERROR(VLOOKUP(D16,DB!A:I,9,0),"")</f>
        <v/>
      </c>
      <c r="M16" s="128"/>
    </row>
    <row r="17" spans="1:13" ht="15">
      <c r="A17" s="37"/>
      <c r="B17" s="37" t="str">
        <f>IFERROR(VLOOKUP(D17,DB!A:K,11,0),"")</f>
        <v/>
      </c>
      <c r="C17" s="37"/>
      <c r="D17" s="37"/>
      <c r="E17" s="37"/>
      <c r="F17" s="38"/>
      <c r="G17" s="39">
        <f ca="1">IFERROR(NOW()-F17,"-")</f>
        <v>45937.972700115744</v>
      </c>
      <c r="H17" s="38"/>
      <c r="I17" s="37" t="str">
        <f>IFERROR(VLOOKUP(D17,DB!A:F,6,0),"")</f>
        <v/>
      </c>
      <c r="J17" s="37" t="str">
        <f>IFERROR(VLOOKUP(D17,DB!A:G,7,0),"")</f>
        <v/>
      </c>
      <c r="K17" s="37"/>
      <c r="L17" s="37" t="str">
        <f>IFERROR(VLOOKUP(D17,DB!A:I,9,0),"")</f>
        <v/>
      </c>
      <c r="M17" s="128"/>
    </row>
    <row r="18" spans="1:13" ht="15">
      <c r="A18" s="37"/>
      <c r="B18" s="37" t="str">
        <f>IFERROR(VLOOKUP(D18,DB!A:K,11,0),"")</f>
        <v/>
      </c>
      <c r="C18" s="37"/>
      <c r="D18" s="37"/>
      <c r="E18" s="37"/>
      <c r="F18" s="38"/>
      <c r="G18" s="39">
        <f ca="1">IFERROR(NOW()-F18,"-")</f>
        <v>45937.972700115744</v>
      </c>
      <c r="H18" s="38"/>
      <c r="I18" s="37" t="str">
        <f>IFERROR(VLOOKUP(D18,DB!A:F,6,0),"")</f>
        <v/>
      </c>
      <c r="J18" s="37" t="str">
        <f>IFERROR(VLOOKUP(D18,DB!A:G,7,0),"")</f>
        <v/>
      </c>
      <c r="K18" s="37"/>
      <c r="L18" s="37" t="str">
        <f>IFERROR(VLOOKUP(D18,DB!A:I,9,0),"")</f>
        <v/>
      </c>
      <c r="M18" s="128"/>
    </row>
    <row r="19" spans="1:13" ht="15">
      <c r="A19" s="84"/>
      <c r="B19" s="84" t="str">
        <f>IFERROR(VLOOKUP(D19,DB!A:K,11,0),"")</f>
        <v/>
      </c>
      <c r="C19" s="84"/>
      <c r="D19" s="84"/>
      <c r="E19" s="84"/>
      <c r="F19" s="126"/>
      <c r="G19" s="127">
        <f ca="1">IFERROR(NOW()-F19,"-")</f>
        <v>45937.972700115744</v>
      </c>
      <c r="H19" s="126"/>
      <c r="I19" s="84" t="str">
        <f>IFERROR(VLOOKUP(D19,DB!A:F,6,0),"")</f>
        <v/>
      </c>
      <c r="J19" s="84" t="str">
        <f>IFERROR(VLOOKUP(D19,DB!A:G,7,0),"")</f>
        <v/>
      </c>
      <c r="K19" s="84"/>
      <c r="L19" s="84" t="str">
        <f>IFERROR(VLOOKUP(D19,DB!A:I,9,0),"")</f>
        <v/>
      </c>
      <c r="M19" s="128"/>
    </row>
    <row r="20" spans="1:13" ht="15">
      <c r="A20" s="84"/>
      <c r="B20" s="84" t="str">
        <f>IFERROR(VLOOKUP(D20,DB!A:K,11,0),"")</f>
        <v/>
      </c>
      <c r="C20" s="84"/>
      <c r="D20" s="84"/>
      <c r="E20" s="84"/>
      <c r="F20" s="126"/>
      <c r="G20" s="127">
        <f ca="1">IFERROR(NOW()-F20,"-")</f>
        <v>45937.972700115744</v>
      </c>
      <c r="H20" s="126"/>
      <c r="I20" s="84" t="str">
        <f>IFERROR(VLOOKUP(D20,DB!A:F,6,0),"")</f>
        <v/>
      </c>
      <c r="J20" s="84" t="str">
        <f>IFERROR(VLOOKUP(D20,DB!A:G,7,0),"")</f>
        <v/>
      </c>
      <c r="K20" s="84"/>
      <c r="L20" s="84" t="str">
        <f>IFERROR(VLOOKUP(D20,DB!A:I,9,0),"")</f>
        <v/>
      </c>
    </row>
    <row r="21" spans="1:13" ht="15">
      <c r="A21" s="37"/>
      <c r="B21" s="37" t="str">
        <f>IFERROR(VLOOKUP(D21,DB!A:K,11,0),"")</f>
        <v/>
      </c>
      <c r="C21" s="37"/>
      <c r="D21" s="37"/>
      <c r="E21" s="37"/>
      <c r="F21" s="38"/>
      <c r="G21" s="39">
        <f ca="1">IFERROR(NOW()-F21,"-")</f>
        <v>45937.972700115744</v>
      </c>
      <c r="H21" s="38"/>
      <c r="I21" s="37" t="str">
        <f>IFERROR(VLOOKUP(D21,DB!A:F,6,0),"")</f>
        <v/>
      </c>
      <c r="J21" s="37" t="str">
        <f>IFERROR(VLOOKUP(D21,DB!A:G,7,0),"")</f>
        <v/>
      </c>
      <c r="K21" s="37"/>
      <c r="L21" s="37" t="str">
        <f>IFERROR(VLOOKUP(D21,DB!A:I,9,0),"")</f>
        <v/>
      </c>
    </row>
    <row r="22" spans="1:13" ht="15">
      <c r="A22" s="37"/>
      <c r="B22" s="37" t="str">
        <f>IFERROR(VLOOKUP(D22,DB!A:K,11,0),"")</f>
        <v/>
      </c>
      <c r="C22" s="37"/>
      <c r="D22" s="37"/>
      <c r="E22" s="37"/>
      <c r="F22" s="38"/>
      <c r="G22" s="39">
        <f ca="1">IFERROR(NOW()-F22,"-")</f>
        <v>45937.972700115744</v>
      </c>
      <c r="H22" s="38"/>
      <c r="I22" s="37" t="str">
        <f>IFERROR(VLOOKUP(D22,DB!A:F,6,0),"")</f>
        <v/>
      </c>
      <c r="J22" s="37" t="str">
        <f>IFERROR(VLOOKUP(D22,DB!A:G,7,0),"")</f>
        <v/>
      </c>
      <c r="K22" s="37"/>
      <c r="L22" s="37" t="str">
        <f>IFERROR(VLOOKUP(D22,DB!A:I,9,0),"")</f>
        <v/>
      </c>
    </row>
    <row r="23" spans="1:13" ht="15">
      <c r="A23" s="37"/>
      <c r="B23" s="37" t="str">
        <f>IFERROR(VLOOKUP(D23,DB!A:K,11,0),"")</f>
        <v/>
      </c>
      <c r="C23" s="37"/>
      <c r="D23" s="37"/>
      <c r="E23" s="37"/>
      <c r="F23" s="38"/>
      <c r="G23" s="39">
        <f ca="1">IFERROR(NOW()-F23,"-")</f>
        <v>45937.972700115744</v>
      </c>
      <c r="H23" s="38"/>
      <c r="I23" s="37" t="str">
        <f>IFERROR(VLOOKUP(D23,DB!A:F,6,0),"")</f>
        <v/>
      </c>
      <c r="J23" s="37" t="str">
        <f>IFERROR(VLOOKUP(D23,DB!A:G,7,0),"")</f>
        <v/>
      </c>
      <c r="K23" s="37"/>
      <c r="L23" s="37" t="str">
        <f>IFERROR(VLOOKUP(D23,DB!A:I,9,0),"")</f>
        <v/>
      </c>
    </row>
    <row r="24" spans="1:13" ht="15">
      <c r="A24" s="37"/>
      <c r="B24" s="37" t="str">
        <f>IFERROR(VLOOKUP(D24,DB!A:K,11,0),"")</f>
        <v/>
      </c>
      <c r="C24" s="37"/>
      <c r="D24" s="37"/>
      <c r="E24" s="37"/>
      <c r="F24" s="38"/>
      <c r="G24" s="39">
        <f ca="1">IFERROR(NOW()-F24,"-")</f>
        <v>45937.972700115744</v>
      </c>
      <c r="H24" s="38"/>
      <c r="I24" s="37" t="str">
        <f>IFERROR(VLOOKUP(D24,DB!A:F,6,0),"")</f>
        <v/>
      </c>
      <c r="J24" s="37" t="str">
        <f>IFERROR(VLOOKUP(D24,DB!A:G,7,0),"")</f>
        <v/>
      </c>
      <c r="K24" s="37"/>
      <c r="L24" s="37" t="str">
        <f>IFERROR(VLOOKUP(D24,DB!A:I,9,0),"")</f>
        <v/>
      </c>
    </row>
    <row r="25" spans="1:13" ht="15">
      <c r="A25" s="37"/>
      <c r="B25" s="37" t="str">
        <f>IFERROR(VLOOKUP(D25,DB!A:K,11,0),"")</f>
        <v/>
      </c>
      <c r="C25" s="37"/>
      <c r="D25" s="37"/>
      <c r="E25" s="37"/>
      <c r="F25" s="38"/>
      <c r="G25" s="39">
        <f ca="1">IFERROR(NOW()-F25,"-")</f>
        <v>45937.972700115744</v>
      </c>
      <c r="H25" s="38"/>
      <c r="I25" s="37" t="str">
        <f>IFERROR(VLOOKUP(D25,DB!A:F,6,0),"")</f>
        <v/>
      </c>
      <c r="J25" s="37" t="str">
        <f>IFERROR(VLOOKUP(D25,DB!A:G,7,0),"")</f>
        <v/>
      </c>
      <c r="K25" s="37"/>
      <c r="L25" s="37" t="str">
        <f>IFERROR(VLOOKUP(D25,DB!A:I,9,0),"")</f>
        <v/>
      </c>
    </row>
    <row r="26" spans="1:13" ht="15">
      <c r="A26" s="37"/>
      <c r="B26" s="37" t="str">
        <f>IFERROR(VLOOKUP(D26,DB!A:K,11,0),"")</f>
        <v/>
      </c>
      <c r="C26" s="37"/>
      <c r="D26" s="37"/>
      <c r="E26" s="37"/>
      <c r="F26" s="38"/>
      <c r="G26" s="39">
        <f ca="1">IFERROR(NOW()-F26,"-")</f>
        <v>45937.972700115744</v>
      </c>
      <c r="H26" s="38"/>
      <c r="I26" s="37" t="str">
        <f>IFERROR(VLOOKUP(D26,DB!A:F,6,0),"")</f>
        <v/>
      </c>
      <c r="J26" s="37" t="str">
        <f>IFERROR(VLOOKUP(D26,DB!A:G,7,0),"")</f>
        <v/>
      </c>
      <c r="K26" s="37"/>
      <c r="L26" s="37" t="str">
        <f>IFERROR(VLOOKUP(D26,DB!A:I,9,0),"")</f>
        <v/>
      </c>
    </row>
    <row r="27" spans="1:13" ht="15">
      <c r="A27" s="37"/>
      <c r="B27" s="37" t="str">
        <f>IFERROR(VLOOKUP(D27,DB!A:K,11,0),"")</f>
        <v/>
      </c>
      <c r="C27" s="37"/>
      <c r="D27" s="37"/>
      <c r="E27" s="37"/>
      <c r="F27" s="38"/>
      <c r="G27" s="39">
        <f ca="1">IFERROR(NOW()-F27,"-")</f>
        <v>45937.972700115744</v>
      </c>
      <c r="H27" s="38"/>
      <c r="I27" s="37" t="str">
        <f>IFERROR(VLOOKUP(D27,DB!A:F,6,0),"")</f>
        <v/>
      </c>
      <c r="J27" s="37" t="str">
        <f>IFERROR(VLOOKUP(D27,DB!A:G,7,0),"")</f>
        <v/>
      </c>
      <c r="K27" s="37"/>
      <c r="L27" s="37" t="str">
        <f>IFERROR(VLOOKUP(D27,DB!A:I,9,0),"")</f>
        <v/>
      </c>
    </row>
    <row r="28" spans="1:13" ht="15">
      <c r="A28" s="37"/>
      <c r="B28" s="37" t="str">
        <f>IFERROR(VLOOKUP(D28,DB!A:K,11,0),"")</f>
        <v/>
      </c>
      <c r="C28" s="37"/>
      <c r="D28" s="37"/>
      <c r="E28" s="37"/>
      <c r="F28" s="38"/>
      <c r="G28" s="39">
        <f ca="1">IFERROR(NOW()-F28,"-")</f>
        <v>45937.972700115744</v>
      </c>
      <c r="H28" s="38"/>
      <c r="I28" s="37" t="str">
        <f>IFERROR(VLOOKUP(D28,DB!A:F,6,0),"")</f>
        <v/>
      </c>
      <c r="J28" s="37" t="str">
        <f>IFERROR(VLOOKUP(D28,DB!A:G,7,0),"")</f>
        <v/>
      </c>
      <c r="K28" s="37"/>
      <c r="L28" s="37" t="str">
        <f>IFERROR(VLOOKUP(D28,DB!A:I,9,0),"")</f>
        <v/>
      </c>
    </row>
    <row r="29" spans="1:13" ht="15">
      <c r="A29" s="37"/>
      <c r="B29" s="37" t="str">
        <f>IFERROR(VLOOKUP(D29,DB!A:K,11,0),"")</f>
        <v/>
      </c>
      <c r="C29" s="37"/>
      <c r="D29" s="37"/>
      <c r="E29" s="37"/>
      <c r="F29" s="38"/>
      <c r="G29" s="39">
        <f ca="1">IFERROR(NOW()-F29,"-")</f>
        <v>45937.972700115744</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45937.972700115744</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45937.972700115744</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45937.972700115744</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45937.972700115744</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45937.972700115744</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45937.972700115744</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45937.972700115744</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45937.972700115744</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45937.972700115744</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45937.972700115744</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45937.972700115744</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45937.972700115744</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45937.972700115744</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45937.972700115744</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45937.972700115744</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45937.972700115744</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45937.972700115744</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45937.972700115744</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45937.972700115744</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45937.972700115744</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45937.972700115744</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45937.972700115744</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45937.972700115744</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45937.972700115744</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45937.972700115744</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45937.972700115744</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45937.972700115744</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45937.972700115744</v>
      </c>
      <c r="H57" s="38"/>
      <c r="I57" s="37" t="str">
        <f>IFERROR(VLOOKUP(D57,DB!A:F,6,0),"")</f>
        <v/>
      </c>
      <c r="J57" s="37" t="str">
        <f>IFERROR(VLOOKUP(D57,DB!A:G,7,0),"")</f>
        <v/>
      </c>
      <c r="K57" s="37"/>
      <c r="L57" s="37" t="str">
        <f>IFERROR(VLOOKUP(D57,DB!A:I,9,0),"")</f>
        <v/>
      </c>
    </row>
    <row r="58" spans="1:12" ht="15">
      <c r="A58" s="84"/>
      <c r="B58" s="84" t="str">
        <f>IFERROR(VLOOKUP(D58,DB!A:K,11,0),"")</f>
        <v/>
      </c>
      <c r="C58" s="84"/>
      <c r="D58" s="84"/>
      <c r="E58" s="84"/>
      <c r="F58" s="126"/>
      <c r="G58" s="127">
        <f ca="1">IFERROR(NOW()-F58,"-")</f>
        <v>45937.972700115744</v>
      </c>
      <c r="H58" s="126"/>
      <c r="I58" s="84" t="str">
        <f>IFERROR(VLOOKUP(D58,DB!A:F,6,0),"")</f>
        <v/>
      </c>
      <c r="J58" s="84" t="str">
        <f>IFERROR(VLOOKUP(D58,DB!A:G,7,0),"")</f>
        <v/>
      </c>
      <c r="K58" s="84"/>
      <c r="L58" s="84" t="str">
        <f>IFERROR(VLOOKUP(D58,DB!A:I,9,0),"")</f>
        <v/>
      </c>
    </row>
    <row r="59" spans="1:12" ht="15">
      <c r="A59" s="37"/>
      <c r="B59" s="37" t="str">
        <f>IFERROR(VLOOKUP(D59,DB!A:K,11,0),"")</f>
        <v/>
      </c>
      <c r="C59" s="37"/>
      <c r="D59" s="37"/>
      <c r="E59" s="37"/>
      <c r="F59" s="38"/>
      <c r="G59" s="39">
        <f ca="1">IFERROR(NOW()-F59,"-")</f>
        <v>45937.972700115744</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45937.972700115744</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45937.972700115744</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45937.972700115744</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45937.972700115744</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45937.972700115744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45937.972700115744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45937.972700115744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45937.972700115744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45937.972700115744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45937.972700115744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45937.972700115744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45937.972700115744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45937.972700115744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45937.972700115744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45937.972700115744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45937.972700115744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45937.972700115744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45937.972700115744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45937.972700115744</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45937.972700115744</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45937.972700115744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45937.972700115744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45937.972700115744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45937.972700115744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45937.972700115744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45937.972700115744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45937.972700115744</v>
      </c>
      <c r="H86" s="38"/>
      <c r="I86" s="37" t="str">
        <f>IFERROR(VLOOKUP(D86,DB!A:F,6,0),"")</f>
        <v/>
      </c>
      <c r="J86" s="37" t="str">
        <f>IFERROR(VLOOKUP(D86,DB!A:G,7,0),"")</f>
        <v/>
      </c>
      <c r="K86" s="37"/>
      <c r="L86" s="37" t="str">
        <f>IFERROR(VLOOKUP(D86,DB!A:I,9,0),"")</f>
        <v/>
      </c>
    </row>
    <row r="87" spans="1:12" ht="15">
      <c r="A87" s="84"/>
      <c r="B87" s="84" t="str">
        <f>IFERROR(VLOOKUP(D87,DB!A:K,11,0),"")</f>
        <v/>
      </c>
      <c r="C87" s="84"/>
      <c r="D87" s="84"/>
      <c r="E87" s="84"/>
      <c r="F87" s="126"/>
      <c r="G87" s="127">
        <f ca="1">IFERROR(NOW()-F87,"-")</f>
        <v>45937.972700115744</v>
      </c>
      <c r="H87" s="126"/>
      <c r="I87" s="84" t="str">
        <f>IFERROR(VLOOKUP(D87,DB!A:F,6,0),"")</f>
        <v/>
      </c>
      <c r="J87" s="84" t="str">
        <f>IFERROR(VLOOKUP(D87,DB!A:G,7,0),"")</f>
        <v/>
      </c>
      <c r="K87" s="84"/>
      <c r="L87" s="84" t="str">
        <f>IFERROR(VLOOKUP(D87,DB!A:I,9,0),"")</f>
        <v/>
      </c>
    </row>
    <row r="88" spans="1:12" ht="15">
      <c r="A88" s="37"/>
      <c r="B88" s="37" t="str">
        <f>IFERROR(VLOOKUP(D88,DB!A:K,11,0),"")</f>
        <v/>
      </c>
      <c r="C88" s="37"/>
      <c r="D88" s="37"/>
      <c r="E88" s="37"/>
      <c r="F88" s="38"/>
      <c r="G88" s="39">
        <f ca="1">IFERROR(NOW()-F88,"-")</f>
        <v>45937.972700115744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45937.972700115744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45937.972700115744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45937.972700115744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45937.972700115744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45937.972700115744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45937.972700115744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45937.972700115744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45937.972700115744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45937.972700115744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45937.972700115744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45937.972700115744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45937.972700115744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45937.972700115744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45937.972700115744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45937.972700115744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45937.972700115744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45937.972700115744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45937.972700115744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45937.972700115744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45937.972700115744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45937.972700115744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45937.972700115744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45937.972700115744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45937.972700115744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45937.972700115744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45937.972700115744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45937.972700115744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45937.972700115744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45937.972700115744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45937.972700115744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45937.972700115744</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45937.972700115744</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45937.972700115744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45937.972700115744</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45937.972700115744</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45937.972700115744</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45937.972700115744</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45937.972700115744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45937.972700115744</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45937.972700115744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45937.972700115744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45937.972700115744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45937.972700115744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45937.972700115744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45937.972700115744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45937.972700115744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45937.972700115744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45937.972700115744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45937.972700115744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45937.972700115744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45937.972700115744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45937.972700115744</v>
      </c>
      <c r="H140" s="38"/>
      <c r="I140" s="37" t="str">
        <f>IFERROR(VLOOKUP(D140,DB!A:F,6,0),"")</f>
        <v/>
      </c>
      <c r="J140" s="37" t="str">
        <f>IFERROR(VLOOKUP(D140,DB!A:G,7,0),"")</f>
        <v/>
      </c>
      <c r="K140" s="37"/>
      <c r="L140" s="37" t="str">
        <f>IFERROR(VLOOKUP(D140,DB!A:I,9,0),"")</f>
        <v/>
      </c>
    </row>
    <row r="141" spans="1:12" ht="15">
      <c r="A141" s="84"/>
      <c r="B141" s="84" t="str">
        <f>IFERROR(VLOOKUP(D141,DB!A:K,11,0),"")</f>
        <v/>
      </c>
      <c r="C141" s="84"/>
      <c r="D141" s="84"/>
      <c r="E141" s="84"/>
      <c r="F141" s="126"/>
      <c r="G141" s="127">
        <f ca="1">IFERROR(NOW()-F141,"-")</f>
        <v>45937.972700115744</v>
      </c>
      <c r="H141" s="126"/>
      <c r="I141" s="84" t="str">
        <f>IFERROR(VLOOKUP(D141,DB!A:F,6,0),"")</f>
        <v/>
      </c>
      <c r="J141" s="84" t="str">
        <f>IFERROR(VLOOKUP(D141,DB!A:G,7,0),"")</f>
        <v/>
      </c>
      <c r="K141" s="84"/>
      <c r="L141" s="84" t="str">
        <f>IFERROR(VLOOKUP(D141,DB!A:I,9,0),"")</f>
        <v/>
      </c>
    </row>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6" ht="15"/>
    <row r="397" ht="15"/>
    <row r="398" ht="15"/>
    <row r="399" ht="15"/>
    <row r="400" ht="15"/>
    <row r="401" ht="15"/>
    <row r="402" ht="15"/>
    <row r="403" ht="15"/>
    <row r="404" ht="15"/>
    <row r="405" ht="15"/>
    <row r="406" ht="15"/>
    <row r="407" ht="15"/>
    <row r="408" ht="15"/>
    <row r="409" ht="15"/>
    <row r="411" ht="15"/>
    <row r="412" ht="15"/>
    <row r="413" ht="15"/>
    <row r="414" ht="15"/>
    <row r="415" ht="15"/>
    <row r="416" ht="15"/>
    <row r="418" ht="15"/>
    <row r="419" ht="15"/>
    <row r="420" ht="15"/>
    <row r="421" ht="15"/>
    <row r="422" ht="15"/>
    <row r="423" ht="15"/>
    <row r="424" ht="15"/>
    <row r="425"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60" ht="15"/>
    <row r="461" ht="15"/>
    <row r="462" ht="15"/>
    <row r="463" ht="15"/>
    <row r="464" ht="15"/>
    <row r="465" ht="15"/>
    <row r="466" ht="15"/>
    <row r="467" ht="15"/>
    <row r="468" ht="15"/>
    <row r="469" ht="15"/>
    <row r="471" ht="15"/>
    <row r="472" ht="15"/>
    <row r="473" ht="15"/>
    <row r="476" ht="15"/>
    <row r="477" ht="15"/>
    <row r="478" ht="15"/>
    <row r="479"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1" ht="15"/>
    <row r="792" ht="15"/>
    <row r="793" ht="15"/>
    <row r="794" ht="15"/>
    <row r="795" ht="15"/>
    <row r="796" ht="15"/>
    <row r="800" ht="15"/>
    <row r="801" ht="15"/>
    <row r="811" ht="15"/>
    <row r="816" ht="15"/>
    <row r="827" ht="15"/>
    <row r="828" ht="15"/>
    <row r="835" ht="15"/>
    <row r="836" ht="15"/>
    <row r="840" ht="15"/>
    <row r="841" ht="15"/>
    <row r="842" ht="15"/>
    <row r="849" ht="15"/>
    <row r="850" ht="15"/>
    <row r="851" ht="15"/>
    <row r="852" ht="15"/>
    <row r="854" ht="15"/>
    <row r="855" ht="15"/>
    <row r="856" ht="15"/>
    <row r="859" ht="15"/>
    <row r="860" ht="15"/>
    <row r="861" ht="15"/>
    <row r="862" ht="15"/>
    <row r="864" ht="15"/>
    <row r="865" ht="15"/>
    <row r="866" ht="15"/>
    <row r="867" ht="15"/>
    <row r="868" ht="15"/>
    <row r="869" ht="15"/>
    <row r="871" ht="15"/>
    <row r="872" ht="15"/>
    <row r="874" ht="15"/>
    <row r="875" ht="15"/>
    <row r="877" ht="15"/>
    <row r="878" ht="15"/>
    <row r="879" ht="15"/>
    <row r="881" ht="15"/>
    <row r="882" ht="15"/>
    <row r="883" ht="15"/>
    <row r="884" ht="15"/>
    <row r="885" ht="15"/>
    <row r="889" ht="15"/>
    <row r="890" ht="15"/>
    <row r="891" ht="15"/>
    <row r="892" ht="15"/>
    <row r="895" ht="15"/>
    <row r="896" ht="15"/>
    <row r="899" ht="15"/>
    <row r="940" ht="15"/>
    <row r="941" ht="15"/>
    <row r="944" ht="15"/>
    <row r="945" ht="15"/>
    <row r="952" ht="15"/>
    <row r="953" ht="15"/>
    <row r="956" ht="15"/>
    <row r="958" ht="15"/>
    <row r="960" ht="15"/>
    <row r="961" ht="15"/>
    <row r="962" ht="15"/>
    <row r="965" ht="15"/>
    <row r="966" ht="15"/>
    <row r="968" ht="15"/>
    <row r="971" ht="15"/>
    <row r="972" ht="15"/>
    <row r="974" ht="15"/>
    <row r="975" ht="15"/>
    <row r="976" ht="15"/>
    <row r="977" ht="15"/>
    <row r="978" ht="15"/>
    <row r="981" ht="15"/>
    <row r="982" ht="15"/>
    <row r="983" ht="15"/>
    <row r="984" ht="15"/>
    <row r="985" ht="15"/>
    <row r="986" ht="15"/>
    <row r="988" ht="15"/>
    <row r="990" ht="15"/>
    <row r="992" ht="15"/>
    <row r="993" ht="15"/>
    <row r="994" ht="15"/>
    <row r="996" ht="15"/>
    <row r="997" ht="15"/>
    <row r="998" ht="15"/>
    <row r="999" ht="15"/>
    <row r="1000" ht="15"/>
    <row r="1001" ht="15"/>
    <row r="1002" ht="15"/>
    <row r="1004" ht="15"/>
    <row r="1005" ht="15"/>
    <row r="1006" ht="15"/>
    <row r="1011" ht="15"/>
    <row r="1012" ht="15"/>
    <row r="1016" ht="15"/>
    <row r="1017" ht="15"/>
    <row r="1018" ht="15"/>
    <row r="1021" ht="15"/>
    <row r="1023" ht="15"/>
    <row r="1027" ht="15"/>
    <row r="1031" ht="15"/>
    <row r="1037" ht="15"/>
    <row r="1038" ht="15"/>
    <row r="1040" ht="15"/>
    <row r="1041" ht="15"/>
    <row r="1043" ht="15"/>
    <row r="1046" ht="15"/>
    <row r="1047" ht="15"/>
    <row r="1049" ht="15"/>
    <row r="1051" ht="15"/>
    <row r="1053" ht="15"/>
    <row r="1055" ht="15"/>
    <row r="1056" ht="15"/>
    <row r="1057" ht="15"/>
    <row r="1059" ht="15"/>
    <row r="1060" ht="15"/>
    <row r="1061" ht="15"/>
    <row r="1062" ht="15"/>
    <row r="1065" ht="15"/>
    <row r="1239" ht="15"/>
    <row r="1240" ht="15"/>
    <row r="1250" ht="15"/>
    <row r="1251" ht="15"/>
    <row r="1252" ht="15"/>
    <row r="1258" ht="15"/>
    <row r="1259" ht="15"/>
    <row r="1260" ht="15"/>
    <row r="1261" ht="15"/>
    <row r="1263" ht="15"/>
    <row r="1266" ht="15"/>
    <row r="1267" ht="15"/>
    <row r="1268" ht="15"/>
    <row r="1269" ht="15"/>
    <row r="1271" ht="15"/>
    <row r="1272" ht="15"/>
    <row r="1274" ht="15"/>
    <row r="1275" ht="15"/>
    <row r="1276" ht="15"/>
    <row r="1277" ht="15"/>
    <row r="1279" ht="15"/>
    <row r="1280" ht="15"/>
    <row r="1281" ht="15"/>
    <row r="1284" ht="15"/>
    <row r="1285" ht="15"/>
    <row r="1288" ht="15"/>
    <row r="1289" ht="15"/>
    <row r="1290" ht="15"/>
    <row r="1291" ht="15"/>
    <row r="1292" ht="15"/>
    <row r="1293" ht="15"/>
    <row r="1294" ht="15"/>
    <row r="1295" ht="15"/>
    <row r="1297" ht="15"/>
    <row r="1299" ht="15"/>
    <row r="1300" ht="15"/>
    <row r="1301" ht="15"/>
    <row r="1304" ht="15"/>
    <row r="1314" ht="15"/>
    <row r="1317" ht="15"/>
    <row r="1318" ht="15"/>
    <row r="1322" ht="15"/>
    <row r="1326" ht="15"/>
    <row r="1329" ht="15"/>
    <row r="1331" ht="15"/>
    <row r="1332" ht="15"/>
    <row r="1335" ht="15"/>
    <row r="1337" ht="15"/>
    <row r="1340" ht="15"/>
    <row r="1341" ht="15"/>
    <row r="1342" ht="15"/>
    <row r="1344" ht="15"/>
    <row r="1346" ht="15"/>
    <row r="1347" ht="15"/>
    <row r="1348" ht="15"/>
    <row r="1352" ht="15"/>
    <row r="1353" ht="15"/>
    <row r="1354" ht="15"/>
    <row r="1356" ht="15"/>
    <row r="1357" ht="15"/>
    <row r="1358" ht="15"/>
    <row r="1359" ht="15"/>
    <row r="1361" ht="15"/>
    <row r="1372" ht="15"/>
    <row r="1374" ht="15"/>
    <row r="1375" ht="15"/>
    <row r="1376" ht="15"/>
    <row r="1377" ht="15"/>
  </sheetData>
  <dataValidations count="2">
    <dataValidation allowBlank="1" showInputMessage="1" showErrorMessage="1" sqref="E1" xr:uid="{920C6338-E771-4DAE-8C89-92A9093EA4DE}"/>
    <dataValidation type="list" allowBlank="1" showInputMessage="1" showErrorMessage="1" sqref="E2:E1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36"/>
  <sheetViews>
    <sheetView workbookViewId="0">
      <selection activeCell="D7" sqref="D7"/>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39070</v>
      </c>
      <c r="B2" s="112" t="s">
        <v>5398</v>
      </c>
      <c r="C2" s="129">
        <v>1</v>
      </c>
      <c r="D2" s="112" t="s">
        <v>34463</v>
      </c>
      <c r="E2" s="129" t="s">
        <v>39071</v>
      </c>
      <c r="F2" s="130">
        <v>45926.772847222222</v>
      </c>
      <c r="G2" s="81">
        <f ca="1">IFERROR(NOW()-F2,"-")</f>
        <v>11.199852893521893</v>
      </c>
      <c r="H2" s="131">
        <v>45927.449074074102</v>
      </c>
      <c r="I2" s="112" t="str">
        <f>IFERROR(VLOOKUP(D2,DB!A:F,6,0),"")</f>
        <v>SCECO</v>
      </c>
      <c r="J2" s="112" t="str">
        <f>IFERROR(VLOOKUP(D2,DB!A:G,7,0),"")</f>
        <v>Weak</v>
      </c>
      <c r="K2" s="129" t="s">
        <v>39072</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45937.972700115744</v>
      </c>
      <c r="H3" s="131">
        <v>45927.987534722219</v>
      </c>
      <c r="I3" s="112" t="str">
        <f>IFERROR(VLOOKUP(D3,DB!A:F,6,0),"")</f>
        <v>SCECO</v>
      </c>
      <c r="J3" s="112" t="str">
        <f>IFERROR(VLOOKUP(D3,DB!A:G,7,0),"")</f>
        <v>Vandalized</v>
      </c>
      <c r="K3" s="129" t="s">
        <v>39073</v>
      </c>
      <c r="L3" s="118" t="str">
        <f>IFERROR(VLOOKUP(D3,DB!A:I,9,0),"")</f>
        <v>Latis</v>
      </c>
    </row>
    <row r="4" spans="1:16383" ht="31.5" customHeight="1">
      <c r="A4" s="129" t="s">
        <v>39074</v>
      </c>
      <c r="B4" s="112" t="s">
        <v>5398</v>
      </c>
      <c r="C4" s="129">
        <v>1</v>
      </c>
      <c r="D4" s="112" t="s">
        <v>32861</v>
      </c>
      <c r="E4" s="129" t="s">
        <v>39071</v>
      </c>
      <c r="F4" s="130">
        <v>45933.880972222221</v>
      </c>
      <c r="G4" s="81">
        <f ca="1">IFERROR(NOW()-F4,"-")</f>
        <v>4.091727893523057</v>
      </c>
      <c r="H4" s="131">
        <v>45929.455266203702</v>
      </c>
      <c r="I4" s="112" t="str">
        <f>IFERROR(VLOOKUP(D4,DB!A:F,6,0),"")</f>
        <v>SCECO</v>
      </c>
      <c r="J4" s="112" t="str">
        <f>IFERROR(VLOOKUP(D4,DB!A:G,7,0),"")</f>
        <v>In progress</v>
      </c>
      <c r="K4" s="129" t="s">
        <v>39072</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39075</v>
      </c>
      <c r="B5" s="112" t="s">
        <v>5398</v>
      </c>
      <c r="C5" s="129">
        <v>1</v>
      </c>
      <c r="D5" s="112" t="s">
        <v>33408</v>
      </c>
      <c r="E5" s="129" t="s">
        <v>38964</v>
      </c>
      <c r="F5" s="130">
        <v>45934.942245370374</v>
      </c>
      <c r="G5" s="81">
        <f ca="1">IFERROR(NOW()-F5,"-")</f>
        <v>3.0304547453706618</v>
      </c>
      <c r="H5" s="131">
        <v>45934.470231481479</v>
      </c>
      <c r="I5" s="112" t="str">
        <f>IFERROR(VLOOKUP(D5,DB!A:F,6,0),"")</f>
        <v>SCECO</v>
      </c>
      <c r="J5" s="112" t="str">
        <f>IFERROR(VLOOKUP(D5,DB!A:G,7,0),"")</f>
        <v>Dead</v>
      </c>
      <c r="K5" s="129" t="s">
        <v>39072</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24</v>
      </c>
      <c r="B6" s="112" t="str">
        <f>IFERROR(VLOOKUP(D6,DB!A:K,11,0),"")</f>
        <v>R6</v>
      </c>
      <c r="C6" s="114">
        <v>1</v>
      </c>
      <c r="D6" s="112" t="s">
        <v>33522</v>
      </c>
      <c r="E6" s="115"/>
      <c r="F6" s="116"/>
      <c r="G6" s="81">
        <f ca="1">IFERROR(NOW()-F6,"-")</f>
        <v>45937.972700115744</v>
      </c>
      <c r="H6" s="116">
        <v>45935.895856481482</v>
      </c>
      <c r="I6" s="112" t="str">
        <f>IFERROR(VLOOKUP(D6,DB!A:F,6,0),"")</f>
        <v>SCECO</v>
      </c>
      <c r="J6" s="112" t="str">
        <f>IFERROR(VLOOKUP(D6,DB!A:G,7,0),"")</f>
        <v>Vandalized+No BB Design</v>
      </c>
      <c r="K6" s="117" t="s">
        <v>39076</v>
      </c>
      <c r="L6" s="118" t="str">
        <f>IFERROR(VLOOKUP(D6,DB!A:I,9,0),"")</f>
        <v>Latis</v>
      </c>
    </row>
    <row r="7" spans="1:16383" ht="31.5" customHeight="1">
      <c r="A7" s="113" t="s">
        <v>39077</v>
      </c>
      <c r="B7" s="112" t="str">
        <f>IFERROR(VLOOKUP(D7,DB!A:K,11,0),"")</f>
        <v>R6</v>
      </c>
      <c r="C7" s="114">
        <v>1</v>
      </c>
      <c r="D7" s="112" t="s">
        <v>33684</v>
      </c>
      <c r="E7" s="129" t="s">
        <v>39071</v>
      </c>
      <c r="F7" s="116">
        <v>45937.809027777781</v>
      </c>
      <c r="G7" s="81">
        <f ca="1">IFERROR(NOW()-F7,"-")</f>
        <v>0.16367233796336222</v>
      </c>
      <c r="H7" s="116">
        <v>45937.667847222219</v>
      </c>
      <c r="I7" s="112" t="str">
        <f>IFERROR(VLOOKUP(D7,DB!A:F,6,0),"")</f>
        <v>SCECO</v>
      </c>
      <c r="J7" s="112" t="str">
        <f>IFERROR(VLOOKUP(D7,DB!A:G,7,0),"")</f>
        <v>Weak</v>
      </c>
      <c r="K7" s="117" t="s">
        <v>39078</v>
      </c>
      <c r="L7" s="118" t="str">
        <f>IFERROR(VLOOKUP(D7,DB!A:I,9,0),"")</f>
        <v>Latis</v>
      </c>
    </row>
    <row r="8" spans="1:16383" ht="31.5" customHeight="1">
      <c r="A8" s="113"/>
      <c r="B8" s="112" t="str">
        <f>IFERROR(VLOOKUP(D8,DB!A:K,11,0),"")</f>
        <v/>
      </c>
      <c r="C8" s="114"/>
      <c r="D8" s="154"/>
      <c r="E8" s="154"/>
      <c r="F8" s="116"/>
      <c r="G8" s="81">
        <f ca="1">IFERROR(NOW()-F8,"-")</f>
        <v>45937.972700115744</v>
      </c>
      <c r="H8" s="116"/>
      <c r="I8" s="112" t="str">
        <f>IFERROR(VLOOKUP(D8,DB!A:F,6,0),"")</f>
        <v/>
      </c>
      <c r="J8" s="112" t="str">
        <f>IFERROR(VLOOKUP(D8,DB!A:G,7,0),"")</f>
        <v/>
      </c>
      <c r="K8" s="117"/>
      <c r="L8" s="118" t="str">
        <f>IFERROR(VLOOKUP(D8,DB!A:I,9,0),"")</f>
        <v/>
      </c>
    </row>
    <row r="9" spans="1:16383" ht="31.5" customHeight="1">
      <c r="A9" s="113"/>
      <c r="B9" s="112" t="str">
        <f>IFERROR(VLOOKUP(D9,DB!A:K,11,0),"")</f>
        <v/>
      </c>
      <c r="C9" s="114"/>
      <c r="D9" s="112"/>
      <c r="E9" s="115"/>
      <c r="F9" s="116"/>
      <c r="G9" s="81">
        <f ca="1">IFERROR(NOW()-F9,"-")</f>
        <v>45937.972700115744</v>
      </c>
      <c r="H9" s="116"/>
      <c r="I9" s="112" t="str">
        <f>IFERROR(VLOOKUP(D9,DB!A:F,6,0),"")</f>
        <v/>
      </c>
      <c r="J9" s="112" t="str">
        <f>IFERROR(VLOOKUP(D9,DB!A:G,7,0),"")</f>
        <v/>
      </c>
      <c r="K9" s="117"/>
      <c r="L9" s="118" t="str">
        <f>IFERROR(VLOOKUP(D9,DB!A:I,9,0),"")</f>
        <v/>
      </c>
    </row>
    <row r="10" spans="1:16383" ht="31.5" customHeight="1">
      <c r="A10" s="113"/>
      <c r="B10" s="112" t="str">
        <f>IFERROR(VLOOKUP(D10,DB!A:K,11,0),"")</f>
        <v/>
      </c>
      <c r="C10" s="114"/>
      <c r="D10" s="112"/>
      <c r="E10" s="115"/>
      <c r="F10" s="116"/>
      <c r="G10" s="81">
        <f ca="1">IFERROR(NOW()-F10,"-")</f>
        <v>45937.972700115744</v>
      </c>
      <c r="H10" s="116"/>
      <c r="I10" s="112" t="str">
        <f>IFERROR(VLOOKUP(D10,DB!A:F,6,0),"")</f>
        <v/>
      </c>
      <c r="J10" s="112" t="str">
        <f>IFERROR(VLOOKUP(D10,DB!A:G,7,0),"")</f>
        <v/>
      </c>
      <c r="K10" s="117"/>
      <c r="L10" s="118" t="str">
        <f>IFERROR(VLOOKUP(D10,DB!A:I,9,0),"")</f>
        <v/>
      </c>
    </row>
    <row r="11" spans="1:16383" ht="31.5" customHeight="1">
      <c r="A11" s="113"/>
      <c r="B11" s="112" t="str">
        <f>IFERROR(VLOOKUP(D11,DB!A:K,11,0),"")</f>
        <v/>
      </c>
      <c r="C11" s="114"/>
      <c r="D11" s="112"/>
      <c r="E11" s="115"/>
      <c r="F11" s="116"/>
      <c r="G11" s="81">
        <f ca="1">IFERROR(NOW()-F11,"-")</f>
        <v>45937.972700115744</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12"/>
      <c r="E12" s="115"/>
      <c r="F12" s="116"/>
      <c r="G12" s="81">
        <f ca="1">IFERROR(NOW()-F12,"-")</f>
        <v>45937.972700115744</v>
      </c>
      <c r="H12" s="116"/>
      <c r="I12" s="112" t="str">
        <f>IFERROR(VLOOKUP(D12,DB!A:F,6,0),"")</f>
        <v/>
      </c>
      <c r="J12" s="112" t="str">
        <f>IFERROR(VLOOKUP(D12,DB!A:G,7,0),"")</f>
        <v/>
      </c>
      <c r="K12" s="117"/>
      <c r="L12" s="118" t="str">
        <f>IFERROR(VLOOKUP(D12,DB!A:I,9,0),"")</f>
        <v/>
      </c>
    </row>
    <row r="13" spans="1:16383" ht="31.5" customHeight="1">
      <c r="A13" s="113"/>
      <c r="B13" s="112" t="str">
        <f>IFERROR(VLOOKUP(D13,DB!A:K,11,0),"")</f>
        <v/>
      </c>
      <c r="C13" s="114"/>
      <c r="D13" s="112"/>
      <c r="E13" s="115"/>
      <c r="F13" s="116"/>
      <c r="G13" s="81">
        <f ca="1">IFERROR(NOW()-F13,"-")</f>
        <v>45937.972700115744</v>
      </c>
      <c r="H13" s="116"/>
      <c r="I13" s="112" t="str">
        <f>IFERROR(VLOOKUP(D13,DB!A:F,6,0),"")</f>
        <v/>
      </c>
      <c r="J13" s="112"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45937.972700115744</v>
      </c>
      <c r="H14" s="116"/>
      <c r="I14" s="112" t="str">
        <f>IFERROR(VLOOKUP(D14,DB!A:F,6,0),"")</f>
        <v/>
      </c>
      <c r="J14" s="111"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45937.972700115744</v>
      </c>
      <c r="H15" s="116"/>
      <c r="I15" s="112" t="str">
        <f>IFERROR(VLOOKUP(D15,DB!A:F,6,0),"")</f>
        <v/>
      </c>
      <c r="J15" s="111"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45937.972700115744</v>
      </c>
      <c r="H16" s="116"/>
      <c r="I16" s="112" t="str">
        <f>IFERROR(VLOOKUP(D16,DB!A:F,6,0),"")</f>
        <v/>
      </c>
      <c r="J16" s="111"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45937.972700115744</v>
      </c>
      <c r="H17" s="116"/>
      <c r="I17" s="112" t="str">
        <f>IFERROR(VLOOKUP(D17,DB!A:F,6,0),"")</f>
        <v/>
      </c>
      <c r="J17" s="111"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45937.972700115744</v>
      </c>
      <c r="H18" s="116"/>
      <c r="I18" s="112" t="str">
        <f>IFERROR(VLOOKUP(D18,DB!A:F,6,0),"")</f>
        <v/>
      </c>
      <c r="J18" s="111"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45937.972700115744</v>
      </c>
      <c r="H19" s="116"/>
      <c r="I19" s="112" t="str">
        <f>IFERROR(VLOOKUP(D19,DB!A:F,6,0),"")</f>
        <v/>
      </c>
      <c r="J19" s="111"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45937.972700115744</v>
      </c>
      <c r="H20" s="116"/>
      <c r="I20" s="112" t="str">
        <f>IFERROR(VLOOKUP(D20,DB!A:F,6,0),"")</f>
        <v/>
      </c>
      <c r="J20" s="111"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45937.972700115744</v>
      </c>
      <c r="H21" s="116"/>
      <c r="I21" s="112" t="str">
        <f>IFERROR(VLOOKUP(D21,DB!A:F,6,0),"")</f>
        <v/>
      </c>
      <c r="J21" s="111"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45937.972700115744</v>
      </c>
      <c r="H22" s="116"/>
      <c r="I22" s="112" t="str">
        <f>IFERROR(VLOOKUP(D22,DB!A:F,6,0),"")</f>
        <v/>
      </c>
      <c r="J22" s="111"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45937.972700115744</v>
      </c>
      <c r="H23" s="116"/>
      <c r="I23" s="112" t="str">
        <f>IFERROR(VLOOKUP(D23,DB!A:F,6,0),"")</f>
        <v/>
      </c>
      <c r="J23" s="111"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45937.972700115744</v>
      </c>
      <c r="H24" s="116"/>
      <c r="I24" s="112" t="str">
        <f>IFERROR(VLOOKUP(D24,DB!A:F,6,0),"")</f>
        <v/>
      </c>
      <c r="J24" s="111"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45937.972700115744</v>
      </c>
      <c r="H25" s="116"/>
      <c r="I25" s="112" t="str">
        <f>IFERROR(VLOOKUP(D25,DB!A:F,6,0),"")</f>
        <v/>
      </c>
      <c r="J25" s="111"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45937.972700115744</v>
      </c>
      <c r="H26" s="116"/>
      <c r="I26" s="112" t="str">
        <f>IFERROR(VLOOKUP(D26,DB!A:F,6,0),"")</f>
        <v/>
      </c>
      <c r="J26" s="111"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45937.972700115744</v>
      </c>
      <c r="H27" s="116"/>
      <c r="I27" s="112" t="str">
        <f>IFERROR(VLOOKUP(D27,DB!A:F,6,0),"")</f>
        <v/>
      </c>
      <c r="J27" s="111"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45937.972700115744</v>
      </c>
      <c r="H28" s="116"/>
      <c r="I28" s="112" t="str">
        <f>IFERROR(VLOOKUP(D28,DB!A:F,6,0),"")</f>
        <v/>
      </c>
      <c r="J28" s="111"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45937.972700115744</v>
      </c>
      <c r="H29" s="116"/>
      <c r="I29" s="112" t="str">
        <f>IFERROR(VLOOKUP(D29,DB!A:F,6,0),"")</f>
        <v/>
      </c>
      <c r="J29" s="111"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45937.972700115744</v>
      </c>
      <c r="H30" s="116"/>
      <c r="I30" s="112" t="str">
        <f>IFERROR(VLOOKUP(D30,DB!A:F,6,0),"")</f>
        <v/>
      </c>
      <c r="J30" s="111"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45937.972700115744</v>
      </c>
      <c r="H31" s="116"/>
      <c r="I31" s="112" t="str">
        <f>IFERROR(VLOOKUP(D31,DB!A:F,6,0),"")</f>
        <v/>
      </c>
      <c r="J31" s="111"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45937.972700115744</v>
      </c>
      <c r="H32" s="116"/>
      <c r="I32" s="112" t="str">
        <f>IFERROR(VLOOKUP(D32,DB!A:F,6,0),"")</f>
        <v/>
      </c>
      <c r="J32" s="111"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45937.972700115744</v>
      </c>
      <c r="H33" s="116"/>
      <c r="I33" s="112" t="str">
        <f>IFERROR(VLOOKUP(D33,DB!A:F,6,0),"")</f>
        <v/>
      </c>
      <c r="J33" s="111"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45937.972700115744</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45937.972700115744</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45937.972700115744</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45937.972700115744</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45937.972700115744</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45937.972700115744</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45937.972700115744</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45937.972700115744</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45937.972700115744</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45937.972700115744</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45937.972700115744</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45937.972700115744</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45937.972700115744</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45937.972700115744</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45937.972700115744</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45937.972700115744</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45937.972700115744</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45937.972700115744</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45937.972700115744</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45937.972700115744</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45937.972700115744</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45937.972700115744</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45937.972700115744</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45937.972700115744</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45937.972700115744</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45937.972700115744</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45937.972700115744</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45937.972700115744</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45937.972700115744</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45937.972700115744</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45937.972700115744</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45937.972700115744</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45937.972700115744</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45937.972700115744</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45937.972700115744</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45937.972700115744</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45937.972700115744</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45937.972700115744</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45937.972700115744</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45937.972700115744</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45937.972700115744</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45937.972700115744</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45937.972700115744</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45937.972700115744</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45937.972700115744</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45937.972700115744</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45937.972700115744</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45937.972700115744</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45937.972700115744</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45937.972700115744</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45937.972700115744</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45937.972700115744</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45937.972700115744</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45937.972700115744</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45937.972700115744</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45937.972700115744</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45937.972700115744</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45937.972700115744</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45937.972700115744</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45937.972700115744</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45937.972700115744</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45937.972700115744</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45937.972700115744</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45937.972700115744</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45937.972700115744</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45937.972700115744</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45937.972700115744</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45937.972700115744</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45937.972700115744</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45937.972700115744</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45937.972700115744</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45937.972700115744</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45937.972700115744</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45937.972700115744</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45937.972700115744</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45937.972700115744</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45937.972700115744</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45937.972700115744</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45937.972700115744</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45937.972700115744</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45937.972700115744</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45937.972700115744</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45937.972700115744</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45937.972700115744</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45937.972700115744</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45937.972700115744</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45937.972700115744</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45937.972700115744</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45937.972700115744</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45937.972700115744</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45937.972700115744</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45937.972700115744</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45937.972700115744</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45937.972700115744</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45937.972700115744</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45937.972700115744</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45937.972700115744</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45937.972700115744</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45937.972700115744</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45937.972700115744</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45937.972700115744</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45937.972700115744</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45937.972700115744</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45937.972700115744</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45937.972700115744</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45937.972700115744</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45937.972700115744</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45937.972700115744</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45937.972700115744</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45937.972700115744</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45937.972700115744</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45937.972700115744</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45937.972700115744</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45937.972700115744</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45937.972700115744</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45937.972700115744</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45937.972700115744</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45937.972700115744</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45937.972700115744</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45937.972700115744</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45937.972700115744</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45937.972700115744</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45937.972700115744</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45937.972700115744</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45937.972700115744</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45937.972700115744</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45937.972700115744</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45937.972700115744</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45937.972700115744</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45937.972700115744</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45937.972700115744</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45937.972700115744</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45937.972700115744</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45937.972700115744</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45937.972700115744</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45937.972700115744</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45937.972700115744</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45937.972700115744</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45937.972700115744</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45937.972700115744</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45937.972700115744</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45937.972700115744</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45937.972700115744</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45937.972700115744</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45937.972700115744</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45937.972700115744</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45937.972700115744</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45937.972700115744</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45937.972700115744</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45937.972700115744</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45937.972700115744</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45937.972700115744</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45937.972700115744</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45937.972700115744</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45937.972700115744</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45937.972700115744</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45937.972700115744</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45937.972700115744</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45937.972700115744</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45937.972700115744</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45937.972700115744</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45937.972700115744</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45937.972700115744</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45937.972700115744</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45937.972700115744</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45937.972700115744</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45937.972700115744</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45937.972700115744</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45937.972700115744</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45937.972700115744</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45937.972700115744</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45937.972700115744</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45937.972700115744</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45937.972700115744</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45937.972700115744</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45937.972700115744</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45937.972700115744</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45937.972700115744</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45937.972700115744</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45937.972700115744</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45937.972700115744</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45937.972700115744</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45937.972700115744</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45937.972700115744</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45937.972700115744</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45937.972700115744</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45937.972700115744</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45937.972700115744</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45937.972700115744</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45937.972700115744</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45937.972700115744</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45937.972700115744</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45937.972700115744</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45937.972700115744</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45937.972700115744</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45937.972700115744</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45937.972700115744</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45937.972700115744</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45937.972700115744</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45937.972700115744</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45937.972700115744</v>
      </c>
      <c r="H234" s="116"/>
      <c r="I234" s="112" t="str">
        <f>IFERROR(VLOOKUP(D234,DB!A:F,6,0),"")</f>
        <v/>
      </c>
      <c r="J234" s="111" t="str">
        <f>IFERROR(VLOOKUP(D234,DB!A:G,7,0),"")</f>
        <v/>
      </c>
      <c r="K234" s="117"/>
      <c r="L234" s="118" t="str">
        <f>IFERROR(VLOOKUP(D234,DB!A:I,9,0),"")</f>
        <v/>
      </c>
    </row>
    <row r="235" spans="1:12" ht="31.5" customHeight="1">
      <c r="A235" s="113"/>
      <c r="B235" s="112" t="str">
        <f>IFERROR(VLOOKUP(D235,DB!A:K,11,0),"")</f>
        <v/>
      </c>
      <c r="C235" s="114"/>
      <c r="D235" s="112"/>
      <c r="E235" s="115"/>
      <c r="F235" s="116"/>
      <c r="G235" s="81">
        <f ca="1">IFERROR(NOW()-F235,"-")</f>
        <v>45937.972700115744</v>
      </c>
      <c r="H235" s="116"/>
      <c r="I235" s="112" t="str">
        <f>IFERROR(VLOOKUP(D235,DB!A:F,6,0),"")</f>
        <v/>
      </c>
      <c r="J235" s="111" t="str">
        <f>IFERROR(VLOOKUP(D235,DB!A:G,7,0),"")</f>
        <v/>
      </c>
      <c r="K235" s="117"/>
      <c r="L235" s="118" t="str">
        <f>IFERROR(VLOOKUP(D235,DB!A:I,9,0),"")</f>
        <v/>
      </c>
    </row>
    <row r="236" spans="1:12" ht="31.5" customHeight="1">
      <c r="A236" s="113"/>
      <c r="B236" s="112" t="str">
        <f>IFERROR(VLOOKUP(D236,DB!A:K,11,0),"")</f>
        <v/>
      </c>
      <c r="C236" s="114"/>
      <c r="D236" s="112"/>
      <c r="E236" s="115"/>
      <c r="F236" s="116"/>
      <c r="G236" s="81">
        <f ca="1">IFERROR(NOW()-F236,"-")</f>
        <v>45937.972700115744</v>
      </c>
      <c r="H236" s="116"/>
      <c r="I236" s="112" t="str">
        <f>IFERROR(VLOOKUP(D236,DB!A:F,6,0),"")</f>
        <v/>
      </c>
      <c r="J236" s="111" t="str">
        <f>IFERROR(VLOOKUP(D236,DB!A:G,7,0),"")</f>
        <v/>
      </c>
      <c r="K236" s="117"/>
      <c r="L236" s="118" t="str">
        <f>IFERROR(VLOOKUP(D236,DB!A:I,9,0),"")</f>
        <v/>
      </c>
    </row>
  </sheetData>
  <dataValidations count="2">
    <dataValidation allowBlank="1" showInputMessage="1" showErrorMessage="1" sqref="E1" xr:uid="{380493DB-286A-4683-AF55-C78F04945A49}"/>
    <dataValidation type="list" allowBlank="1" showInputMessage="1" showErrorMessage="1" sqref="E3 E9:E236 E5:E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2025-10-07T20:21:40Z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