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259" documentId="13_ncr:1_{F6CB121F-512D-4AA6-A0C1-0FB36C537598}" xr6:coauthVersionLast="47" xr6:coauthVersionMax="47" xr10:uidLastSave="{60205E86-8766-4A43-85DD-A25527AF73C5}"/>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<sst xmlns="http://schemas.openxmlformats.org/spreadsheetml/2006/main" count="178592" uniqueCount="39080">
  <si>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</si>
  <si>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</si>
  <si>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</si>
  <si>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</si>
  <si>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</si>
  <si>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</si>
  <si>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</si>
  <si>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</si>
  <si>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</si>
  <si>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</si>
  <si>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</si>
  <si>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</si>
  <si>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</si>
  <si>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</si>
  <si>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</si>
  <si>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</si>
  <si>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</si>
  <si>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</si>
  <si>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</si>
  <si>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</si>
  <si>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</si>
  <si>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</si>
  <si>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</si>
  <si>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</si>
  <si>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</si>
  <si>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</si>
  <si>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</si>
  <si>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</si>
  <si>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</si>
  <si>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</si>
  <si>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</si>
  <si>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</si>
  <si>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</si>
  <si>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</si>
  <si>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</si>
  <si>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</si>
  <si>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</si>
  <si>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</si>
  <si>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</si>
  <si>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</si>
  <si>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</si>
  <si>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</si>
  <si>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</si>
  <si>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</si>
  <si>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</si>
  <si>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</si>
  <si>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</si>
  <si>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</si>
  <si>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</si>
  <si>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</si>
  <si>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</si>
  <si>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</si>
  <si>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</si>
  <si>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</si>
  <si>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</si>
  <si>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</si>
  <si>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</si>
  <si>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</si>
  <si>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</si>
  <si>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</si>
  <si>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</si>
  <si>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</si>
  <si>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</si>
  <si>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</si>
  <si>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</si>
  <si>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</si>
  <si>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</si>
  <si>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</si>
  <si>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</si>
  <si>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</si>
  <si>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</si>
  <si>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</si>
  <si>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</si>
  <si>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</si>
  <si>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</si>
  <si>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</si>
  <si>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</si>
  <si>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</si>
  <si>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</si>
  <si>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</si>
  <si>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</si>
  <si>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</si>
  <si>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</si>
  <si>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</si>
  <si>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</si>
  <si>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</si>
  <si>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</si>
  <si>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</si>
  <si>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</si>
  <si>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</si>
  <si>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</si>
  <si>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</si>
  <si>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</si>
  <si>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</si>
  <si>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</si>
  <si>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</si>
  <si>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</si>
  <si>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</si>
  <si>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</si>
  <si>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</si>
  <si>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</si>
  <si>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</si>
  <si>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</si>
  <si>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</si>
  <si>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</si>
  <si>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</si>
  <si>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</si>
  <si>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</si>
  <si>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</si>
  <si>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</si>
  <si>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</si>
  <si>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</si>
  <si>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</si>
  <si>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</si>
  <si>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</si>
  <si>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</si>
  <si>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</si>
  <si>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</si>
  <si>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</si>
  <si>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</si>
  <si>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</si>
  <si>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</si>
  <si>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</si>
  <si>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</si>
  <si>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</si>
  <si>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</si>
  <si>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</si>
  <si>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</si>
  <si>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</si>
  <si>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</si>
  <si>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</si>
  <si>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</si>
  <si>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</si>
  <si>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</si>
  <si>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</si>
  <si>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</si>
  <si>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</si>
  <si>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</si>
  <si>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</si>
  <si>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</si>
  <si>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</si>
  <si>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</si>
  <si>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</si>
  <si>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</si>
  <si>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</si>
  <si>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</si>
  <si>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</si>
  <si>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</si>
  <si>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</si>
  <si>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</si>
  <si>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</si>
  <si>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</si>
  <si>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</si>
  <si>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</si>
  <si>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</si>
  <si>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</si>
  <si>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</si>
  <si>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</si>
  <si>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</si>
  <si>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</si>
  <si>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</si>
  <si>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</si>
  <si>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</si>
  <si>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</si>
  <si>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</si>
  <si>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</si>
  <si>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</si>
  <si>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</si>
  <si>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</si>
  <si>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</si>
  <si>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</si>
  <si>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</si>
  <si>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</si>
  <si>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</si>
  <si>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</si>
  <si>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</si>
  <si>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</si>
  <si>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</si>
  <si>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</si>
  <si>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</si>
  <si>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</si>
  <si>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</si>
  <si>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</si>
  <si>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</si>
  <si>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</si>
  <si>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</si>
  <si>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</si>
  <si>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</si>
  <si>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</si>
  <si>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</si>
  <si>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</si>
  <si>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</si>
  <si>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</si>
  <si>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</si>
  <si>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</si>
  <si>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</si>
  <si>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</si>
  <si>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</si>
  <si>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</si>
  <si>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</si>
  <si>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</si>
  <si>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</si>
  <si>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</si>
  <si>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</si>
  <si>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</si>
  <si>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</si>
  <si>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</si>
  <si>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</si>
  <si>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</si>
  <si>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</si>
  <si>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</si>
  <si>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</si>
  <si>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</si>
  <si>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</si>
  <si>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</si>
  <si>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</si>
  <si>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</si>
  <si>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</si>
  <si>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</si>
  <si>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</si>
  <si>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</si>
  <si>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</si>
  <si>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</si>
  <si>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</si>
  <si>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</si>
  <si>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</si>
  <si>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</si>
  <si>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</si>
  <si>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</si>
  <si>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</si>
  <si>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</si>
  <si>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</si>
  <si>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</si>
  <si>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</si>
  <si>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</si>
  <si>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</si>
  <si>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</si>
  <si>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</si>
  <si>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</si>
  <si>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</si>
  <si>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</si>
  <si>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</si>
  <si>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</si>
  <si>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</si>
  <si>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</si>
  <si>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</si>
  <si>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</si>
  <si>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</si>
  <si>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</si>
  <si>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</si>
  <si>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</si>
  <si>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</si>
  <si>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</si>
  <si>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</si>
  <si>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</si>
  <si>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</si>
  <si>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</si>
  <si>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</si>
  <si>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</si>
  <si>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</si>
  <si>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</si>
  <si>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</si>
  <si>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</si>
  <si>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</si>
  <si>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</si>
  <si>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</si>
  <si>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</si>
  <si>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</si>
  <si>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</si>
  <si>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</si>
  <si>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</si>
  <si>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</si>
  <si>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</si>
  <si>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</si>
  <si>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</si>
  <si>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</si>
  <si>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</si>
  <si>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</si>
  <si>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</si>
  <si>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</si>
  <si>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</si>
  <si>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</si>
  <si>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</si>
  <si>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</si>
  <si>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</si>
  <si>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</si>
  <si>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</si>
  <si>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</si>
  <si>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</si>
  <si>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</si>
  <si>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</si>
  <si>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</si>
  <si>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</si>
  <si>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</si>
  <si>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</si>
  <si>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</si>
  <si>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</si>
  <si>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</si>
  <si>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</si>
  <si>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</si>
  <si>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</si>
  <si>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</si>
  <si>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</si>
  <si>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</si>
  <si>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</si>
  <si>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</si>
  <si>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</si>
  <si>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</si>
  <si>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</si>
  <si>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</si>
  <si>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</si>
  <si>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</si>
  <si>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</si>
  <si>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</si>
  <si>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</si>
  <si>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</si>
  <si>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</si>
  <si>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</si>
  <si>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</si>
  <si>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</si>
  <si>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</si>
  <si>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</si>
  <si>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</si>
  <si>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</si>
  <si>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</si>
  <si>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</si>
  <si>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</si>
  <si>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</si>
  <si>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</si>
  <si>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</si>
  <si>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</si>
  <si>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</si>
  <si>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</si>
  <si>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</si>
  <si>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</si>
  <si>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</si>
  <si>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</si>
  <si>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</si>
  <si>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</si>
  <si>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</si>
  <si>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</si>
  <si>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</si>
  <si>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</si>
  <si>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</si>
  <si>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</si>
  <si>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</si>
  <si>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</si>
  <si>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</si>
  <si>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</si>
  <si>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</si>
  <si>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</si>
  <si>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</si>
  <si>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</si>
  <si>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</si>
  <si>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</si>
  <si>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</si>
  <si>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</si>
  <si>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</si>
  <si>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</si>
  <si>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</si>
  <si>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</si>
  <si>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</si>
  <si>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</si>
  <si>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</si>
  <si>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</si>
  <si>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</si>
  <si>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</si>
  <si>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</si>
  <si>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</si>
  <si>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</si>
  <si>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</si>
  <si>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</si>
  <si>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</si>
  <si>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</si>
  <si>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</si>
  <si>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</si>
  <si>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</si>
  <si>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</si>
  <si>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</si>
  <si>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</si>
  <si>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</si>
  <si>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</si>
  <si>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</si>
  <si>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</si>
  <si>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</si>
  <si>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</si>
  <si>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</si>
  <si>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</si>
  <si>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</si>
  <si>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</si>
  <si>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</si>
  <si>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</si>
  <si>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</si>
  <si>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</si>
  <si>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</si>
  <si>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</si>
  <si>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</si>
  <si>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</si>
  <si>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</si>
  <si>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</si>
  <si>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</si>
  <si>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</si>
  <si>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</si>
  <si>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</si>
  <si>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</si>
  <si>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</si>
  <si>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</si>
  <si>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</si>
  <si>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</si>
  <si>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</si>
  <si>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</si>
  <si>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</si>
  <si>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</si>
  <si>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</si>
  <si>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</si>
  <si>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</si>
  <si>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</si>
  <si>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</si>
  <si>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</si>
  <si>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</si>
  <si>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</si>
  <si>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</si>
  <si>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</si>
  <si>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</si>
  <si>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</si>
  <si>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</si>
  <si>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</si>
  <si>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</si>
  <si>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</si>
  <si>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</si>
  <si>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</si>
  <si>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</si>
  <si>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</si>
  <si>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</si>
  <si>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</si>
  <si>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</si>
  <si>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</si>
  <si>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</si>
  <si>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</si>
  <si>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</si>
  <si>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</si>
  <si>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</si>
  <si>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</si>
  <si>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</si>
  <si>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</si>
  <si>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</si>
  <si>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</si>
  <si>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</si>
  <si>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</si>
  <si>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</si>
  <si>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</si>
  <si>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</si>
  <si>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</si>
  <si>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</si>
  <si>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</si>
  <si>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</si>
  <si>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</si>
  <si>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</si>
  <si>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</si>
  <si>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</si>
  <si>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</si>
  <si>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</si>
  <si>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</si>
  <si>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</si>
  <si>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</si>
  <si>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</si>
  <si>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</si>
  <si>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</si>
  <si>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</si>
  <si>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</si>
  <si>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</si>
  <si>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</si>
  <si>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</si>
  <si>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</si>
  <si>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</si>
  <si>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</si>
  <si>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</si>
  <si>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</si>
  <si>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</si>
  <si>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</si>
  <si>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</si>
  <si>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</si>
  <si>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</si>
  <si>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</si>
  <si>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</si>
  <si>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</si>
  <si>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</si>
  <si>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</si>
  <si>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</si>
  <si>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</si>
  <si>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</si>
  <si>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</si>
  <si>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</si>
  <si>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</si>
  <si>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</si>
  <si>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</si>
  <si>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</si>
  <si>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</si>
  <si>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</si>
  <si>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</si>
  <si>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</si>
  <si>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</si>
  <si>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</si>
  <si>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</si>
  <si>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</si>
  <si>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</si>
  <si>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</si>
  <si>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</si>
  <si>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</si>
  <si>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</si>
  <si>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</si>
  <si>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</si>
  <si>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</si>
  <si>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</si>
  <si>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</si>
  <si>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</si>
  <si>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</si>
  <si>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</si>
  <si>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</si>
  <si>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</si>
  <si>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</si>
  <si>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</si>
  <si>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</si>
  <si>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</si>
  <si>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</si>
  <si>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</si>
  <si>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</si>
  <si>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</si>
  <si>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</si>
  <si>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</si>
  <si>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</si>
  <si>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</si>
  <si>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</si>
  <si>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</si>
  <si>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</si>
  <si>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</si>
  <si>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</si>
  <si>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</si>
  <si>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</si>
  <si>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</si>
  <si>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</si>
  <si>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</si>
  <si>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</si>
  <si>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</si>
  <si>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</si>
  <si>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</si>
  <si>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</si>
  <si>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</si>
  <si>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</si>
  <si>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</si>
  <si>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</si>
  <si>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</si>
  <si>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</si>
  <si>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</si>
  <si>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</si>
  <si>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</si>
  <si>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</si>
  <si>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</si>
  <si>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</si>
  <si>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</si>
  <si>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</si>
  <si>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</si>
  <si>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</si>
  <si>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</si>
  <si>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</si>
  <si>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</si>
  <si>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</si>
  <si>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</si>
  <si>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</si>
  <si>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</si>
  <si>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</si>
  <si>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</si>
  <si>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</si>
  <si>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</si>
  <si>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</si>
  <si>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</si>
  <si>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</si>
  <si>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</si>
  <si>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</si>
  <si>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</si>
  <si>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</si>
  <si>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</si>
  <si>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</si>
  <si>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</si>
  <si>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</si>
  <si>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</si>
  <si>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</si>
  <si>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</si>
  <si>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</si>
  <si>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</si>
  <si>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</si>
  <si>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</si>
  <si>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</si>
  <si>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</si>
  <si>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</si>
  <si>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</si>
  <si>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</si>
  <si>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</si>
  <si>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</si>
  <si>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</si>
  <si>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</si>
  <si>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</si>
  <si>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</si>
  <si>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</si>
  <si>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</si>
  <si>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</si>
  <si>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</si>
  <si>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</si>
  <si>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</si>
  <si>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</si>
  <si>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</si>
  <si>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</si>
  <si>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</si>
  <si>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</si>
  <si>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</si>
  <si>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</si>
  <si>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</si>
  <si>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</si>
  <si>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</si>
  <si>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</si>
  <si>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</si>
  <si>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</si>
  <si>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</si>
  <si>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</si>
  <si>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</si>
  <si>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</si>
  <si>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</si>
  <si>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</si>
  <si>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</si>
  <si>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</si>
  <si>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</si>
  <si>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</si>
  <si>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</si>
  <si>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</si>
  <si>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</si>
  <si>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</si>
  <si>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</si>
  <si>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</si>
  <si>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</si>
  <si>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</si>
  <si>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</si>
  <si>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</si>
  <si>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</si>
  <si>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</si>
  <si>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</si>
  <si>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</si>
  <si>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</si>
  <si>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</si>
  <si>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</si>
  <si>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</si>
  <si>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</si>
  <si>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</si>
  <si>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</si>
  <si>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</si>
  <si>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</si>
  <si>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</si>
  <si>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</si>
  <si>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</si>
  <si>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</si>
  <si>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</si>
  <si>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</si>
  <si>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</si>
  <si>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</si>
  <si>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</si>
  <si>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</si>
  <si>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</si>
  <si>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</si>
  <si>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</si>
  <si>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</si>
  <si>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</si>
  <si>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</si>
  <si>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</si>
  <si>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</si>
  <si>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</si>
  <si>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</si>
  <si>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</si>
  <si>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</si>
  <si>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</si>
  <si>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</si>
  <si>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</si>
  <si>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</si>
  <si>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</si>
  <si>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</si>
  <si>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</si>
  <si>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</si>
  <si>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</si>
  <si>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</si>
  <si>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</si>
  <si>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</si>
  <si>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</si>
  <si>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</si>
  <si>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</si>
  <si>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</si>
  <si>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</si>
  <si>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</si>
  <si>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</si>
  <si>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</si>
  <si>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</si>
  <si>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</si>
  <si>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</si>
  <si>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</si>
  <si>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</si>
  <si>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</si>
  <si>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</si>
  <si>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</si>
  <si>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</si>
  <si>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</si>
  <si>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</si>
  <si>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</si>
  <si>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</si>
  <si>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</si>
  <si>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</si>
  <si>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</si>
  <si>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</si>
  <si>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</si>
  <si>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</si>
  <si>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</si>
  <si>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</si>
  <si>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</si>
  <si>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</si>
  <si>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</si>
  <si>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</si>
  <si>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</si>
  <si>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</si>
  <si>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</si>
  <si>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</si>
  <si>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</si>
  <si>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</si>
  <si>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</si>
  <si>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</si>
  <si>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</si>
  <si>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</si>
  <si>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</si>
  <si>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</si>
  <si>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</si>
  <si>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</si>
  <si>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</si>
  <si>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</si>
  <si>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</si>
  <si>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</si>
  <si>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</si>
  <si>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</si>
  <si>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</si>
  <si>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</si>
  <si>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</si>
  <si>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</si>
  <si>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</si>
  <si>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</si>
  <si>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</si>
  <si>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</si>
  <si>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</si>
  <si>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</si>
  <si>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</si>
  <si>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</si>
  <si>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</si>
  <si>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</si>
  <si>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</si>
  <si>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</si>
  <si>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</si>
  <si>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</si>
  <si>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</si>
  <si>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</si>
  <si>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</si>
  <si>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</si>
  <si>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</si>
  <si>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</si>
  <si>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</si>
  <si>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</si>
  <si>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</si>
  <si>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</si>
  <si>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</si>
  <si>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</si>
  <si>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</si>
  <si>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</si>
  <si>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</si>
  <si>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</si>
  <si>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</si>
  <si>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</si>
  <si>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</si>
  <si>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</si>
  <si>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</si>
  <si>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</si>
  <si>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</si>
  <si>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</si>
  <si>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</si>
  <si>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</si>
  <si>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</si>
  <si>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</si>
  <si>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</si>
  <si>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</si>
  <si>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</si>
  <si>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</si>
  <si>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</si>
  <si>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</si>
  <si>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</si>
  <si>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</si>
  <si>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</si>
  <si>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</si>
  <si>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</si>
  <si>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</si>
  <si>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</si>
  <si>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</si>
  <si>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</si>
  <si>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</si>
  <si>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</si>
  <si>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</si>
  <si>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</si>
  <si>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</si>
  <si>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</si>
  <si>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</si>
  <si>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</si>
  <si>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</si>
  <si>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</si>
  <si>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</si>
  <si>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</si>
  <si>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</si>
  <si>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</si>
  <si>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</si>
  <si>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</si>
  <si>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</si>
  <si>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</si>
  <si>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</si>
  <si>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</si>
  <si>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</si>
  <si>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</si>
  <si>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</si>
  <si>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</si>
  <si>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</si>
  <si>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</si>
  <si>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</si>
  <si>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</si>
  <si>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</si>
  <si>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</si>
  <si>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</si>
  <si>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</si>
  <si>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</si>
  <si>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</si>
  <si>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</si>
  <si>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</si>
  <si>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</si>
  <si>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</si>
  <si>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</si>
  <si>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</si>
  <si>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</si>
  <si>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</si>
  <si>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</si>
  <si>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</si>
  <si>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</si>
  <si>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</si>
  <si>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</si>
  <si>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</si>
  <si>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</si>
  <si>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</si>
  <si>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</si>
  <si>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</si>
  <si>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</si>
  <si>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</si>
  <si>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</si>
  <si>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</si>
  <si>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</si>
  <si>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</si>
  <si>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</si>
  <si>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</si>
  <si>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</si>
  <si>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</si>
  <si>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</si>
  <si>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</si>
  <si>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</si>
  <si>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</si>
  <si>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</si>
  <si>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</si>
  <si>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</si>
  <si>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</si>
  <si>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</si>
  <si>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</si>
  <si>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</si>
  <si>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</si>
  <si>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</si>
  <si>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</si>
  <si>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</si>
  <si>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</si>
  <si>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</si>
  <si>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</si>
  <si>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</si>
  <si>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</si>
  <si>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</si>
  <si>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</si>
  <si>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</si>
  <si>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</si>
  <si>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</si>
  <si>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</si>
  <si>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</si>
  <si>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</si>
  <si>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</si>
  <si>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</si>
  <si>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</si>
  <si>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</si>
  <si>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</si>
  <si>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</si>
  <si>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</si>
  <si>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</si>
  <si>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</si>
  <si>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</si>
  <si>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</si>
  <si>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</si>
  <si>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</si>
  <si>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</si>
  <si>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</si>
  <si>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</si>
  <si>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</si>
  <si>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</si>
  <si>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</si>
  <si>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</si>
  <si>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</si>
  <si>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</si>
  <si>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</si>
  <si>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</si>
  <si>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</si>
  <si>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</si>
  <si>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</si>
  <si>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</si>
  <si>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</si>
  <si>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</si>
  <si>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</si>
  <si>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</si>
  <si>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</si>
  <si>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</si>
  <si>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</si>
  <si>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</si>
  <si>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</si>
  <si>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</si>
  <si>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</si>
  <si>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</si>
  <si>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</si>
  <si>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</si>
  <si>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</si>
  <si>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</si>
  <si>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</si>
  <si>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</si>
  <si>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</si>
  <si>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</si>
  <si>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</si>
  <si>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</si>
  <si>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</si>
  <si>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</si>
  <si>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</si>
  <si>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</si>
  <si>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</si>
  <si>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</si>
  <si>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</si>
  <si>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</si>
  <si>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</si>
  <si>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</si>
  <si>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</si>
  <si>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</si>
  <si>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</si>
  <si>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</si>
  <si>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</si>
  <si>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</si>
  <si>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</si>
  <si>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</si>
  <si>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</si>
  <si>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</si>
  <si>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</si>
  <si>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</si>
  <si>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</si>
  <si>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</si>
  <si>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</si>
  <si>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</si>
  <si>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</si>
  <si>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</si>
  <si>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</si>
  <si>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</si>
  <si>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</si>
  <si>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</si>
  <si>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</si>
  <si>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</si>
  <si>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</si>
  <si>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</si>
  <si>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</si>
  <si>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</si>
  <si>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</si>
  <si>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</si>
  <si>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</si>
  <si>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</si>
  <si>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</si>
  <si>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</si>
  <si>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</si>
  <si>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</si>
  <si>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</si>
  <si>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</si>
  <si>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</si>
  <si>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</si>
  <si>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</si>
  <si>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</si>
  <si>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</si>
  <si>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</si>
  <si>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</si>
  <si>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</si>
  <si>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</si>
  <si>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</si>
  <si>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</si>
  <si>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</si>
  <si>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</si>
  <si>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</si>
  <si>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</si>
  <si>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</si>
  <si>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</si>
  <si>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</si>
  <si>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</si>
  <si>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</si>
  <si>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</si>
  <si>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</si>
  <si>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</si>
  <si>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</si>
  <si>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</si>
  <si>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</si>
  <si>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</si>
  <si>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</si>
  <si>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</si>
  <si>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</si>
  <si>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</si>
  <si>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</si>
  <si>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</si>
  <si>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</si>
  <si>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</si>
  <si>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</si>
  <si>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</si>
  <si>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</si>
  <si>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</si>
  <si>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</si>
  <si>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</si>
  <si>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</si>
  <si>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</si>
  <si>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</si>
  <si>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</si>
  <si>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</si>
  <si>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</si>
  <si>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</si>
  <si>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</si>
  <si>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</si>
  <si>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</si>
  <si>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</si>
  <si>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</si>
  <si>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</si>
  <si>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</si>
  <si>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</si>
  <si>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</si>
  <si>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</si>
  <si>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</si>
  <si>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</si>
  <si>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</si>
  <si>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</si>
  <si>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</si>
  <si>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</si>
  <si>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</si>
  <si>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</si>
  <si>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</si>
  <si>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</si>
  <si>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</si>
  <si>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</si>
  <si>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</si>
  <si>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</si>
  <si>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</si>
  <si>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</si>
  <si>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</si>
  <si>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</si>
  <si>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</si>
  <si>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</si>
  <si>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</si>
  <si>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</si>
  <si>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</si>
  <si>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</si>
  <si>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</si>
  <si>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</si>
  <si>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</si>
  <si>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</si>
  <si>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</si>
  <si>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</si>
  <si>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</si>
  <si>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</si>
  <si>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</si>
  <si>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</si>
  <si>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</si>
  <si>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</si>
  <si>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</si>
  <si>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</si>
  <si>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</si>
  <si>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</si>
  <si>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</si>
  <si>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</si>
  <si>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</si>
  <si>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</si>
  <si>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</si>
  <si>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</si>
  <si>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</si>
  <si>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</si>
  <si>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</si>
  <si>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</si>
  <si>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</si>
  <si>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</si>
  <si>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</si>
  <si>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</si>
  <si>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</si>
  <si>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</si>
  <si>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</si>
  <si>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</si>
  <si>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</si>
  <si>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</si>
  <si>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</si>
  <si>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</si>
  <si>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</si>
  <si>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</si>
  <si>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</si>
  <si>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</si>
  <si>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</si>
  <si>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</si>
  <si>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</si>
  <si>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</si>
  <si>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</si>
  <si>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</si>
  <si>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</si>
  <si>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</si>
  <si>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</si>
  <si>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</si>
  <si>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</si>
  <si>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</si>
  <si>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</si>
  <si>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</si>
  <si>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</si>
  <si>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</si>
  <si>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</si>
  <si>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</si>
  <si>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</si>
  <si>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</si>
  <si>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</si>
  <si>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</si>
  <si>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</si>
  <si>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</si>
  <si>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</si>
  <si>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</si>
  <si>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</si>
  <si>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</si>
  <si>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</si>
  <si>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</si>
  <si>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</si>
  <si>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</si>
  <si>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</si>
  <si>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</si>
  <si>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</si>
  <si>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</si>
  <si>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</si>
  <si>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</si>
  <si>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</si>
  <si>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</si>
  <si>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</si>
  <si>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</si>
  <si>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</si>
  <si>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</si>
  <si>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</si>
  <si>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</si>
  <si>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</si>
  <si>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</si>
  <si>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</si>
  <si>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</si>
  <si>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</si>
  <si>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</si>
  <si>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</si>
  <si>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</si>
  <si>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</si>
  <si>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</si>
  <si>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</si>
  <si>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</si>
  <si>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</si>
  <si>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</si>
  <si>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</si>
  <si>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</si>
  <si>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</si>
  <si>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</si>
  <si>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</si>
  <si>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</si>
  <si>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</si>
  <si>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</si>
  <si>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</si>
  <si>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</si>
  <si>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</si>
  <si>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</si>
  <si>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</si>
  <si>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</si>
  <si>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</si>
  <si>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</si>
  <si>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</si>
  <si>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</si>
  <si>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</si>
  <si>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</si>
  <si>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</si>
  <si>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</si>
  <si>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</si>
  <si>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</si>
  <si>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</si>
  <si>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</si>
  <si>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</si>
  <si>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</si>
  <si>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</si>
  <si>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</si>
  <si>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</si>
  <si>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</si>
  <si>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</si>
  <si>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</si>
  <si>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</si>
  <si>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</si>
  <si>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</si>
  <si>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</si>
  <si>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</si>
  <si>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</si>
  <si>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</si>
  <si>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</si>
  <si>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</si>
  <si>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</si>
  <si>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</si>
  <si>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</si>
  <si>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</si>
  <si>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</si>
  <si>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</si>
  <si>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</si>
  <si>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</si>
  <si>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</si>
  <si>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</si>
  <si>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</si>
  <si>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</si>
  <si>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</si>
  <si>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</si>
  <si>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</si>
  <si>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</si>
  <si>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</si>
  <si>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</si>
  <si>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</si>
  <si>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</si>
  <si>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</si>
  <si>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</si>
  <si>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</si>
  <si>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</si>
  <si>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</si>
  <si>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</si>
  <si>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</si>
  <si>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</si>
  <si>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</si>
  <si>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</si>
  <si>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</si>
  <si>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</si>
  <si>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</si>
  <si>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</si>
  <si>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</si>
  <si>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</si>
  <si>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</si>
  <si>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</si>
  <si>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</si>
  <si>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</si>
  <si>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</si>
  <si>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</si>
  <si>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</si>
  <si>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</si>
  <si>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</si>
  <si>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</si>
  <si>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</si>
  <si>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</si>
  <si>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</si>
  <si>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</si>
  <si>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</si>
  <si>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</si>
  <si>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</si>
  <si>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</si>
  <si>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</si>
  <si>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</si>
  <si>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</si>
  <si>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</si>
  <si>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</si>
  <si>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</si>
  <si>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</si>
  <si>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</si>
  <si>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</si>
  <si>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</si>
  <si>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</si>
  <si>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</si>
  <si>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</si>
  <si>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</si>
  <si>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</si>
  <si>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</si>
  <si>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</si>
  <si>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</si>
  <si>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</si>
  <si>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</si>
  <si>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</si>
  <si>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</si>
  <si>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</si>
  <si>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</si>
  <si>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</si>
  <si>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</si>
  <si>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</si>
  <si>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</si>
  <si>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</si>
  <si>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</si>
  <si>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</si>
  <si>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</si>
  <si>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</si>
  <si>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</si>
  <si>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</si>
  <si>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</si>
  <si>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</si>
  <si>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</si>
  <si>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</si>
  <si>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</si>
  <si>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</si>
  <si>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</si>
  <si>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</si>
  <si>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</si>
  <si>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</si>
  <si>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</si>
  <si>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</si>
  <si>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</si>
  <si>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</si>
  <si>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</si>
  <si>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</si>
  <si>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</si>
  <si>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</si>
  <si>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</si>
  <si>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</si>
  <si>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</si>
  <si>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</si>
  <si>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</si>
  <si>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</si>
  <si>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</si>
  <si>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</si>
  <si>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</si>
  <si>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</si>
  <si>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</si>
  <si>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</si>
  <si>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</si>
  <si>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</si>
  <si>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</si>
  <si>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</si>
  <si>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</si>
  <si>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</si>
  <si>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</si>
  <si>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</si>
  <si>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</si>
  <si>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</si>
  <si>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</si>
  <si>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</si>
  <si>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</si>
  <si>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</si>
  <si>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</si>
  <si>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</si>
  <si>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</si>
  <si>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</si>
  <si>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</si>
  <si>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</si>
  <si>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</si>
  <si>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</si>
  <si>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</si>
  <si>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</si>
  <si>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</si>
  <si>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</si>
  <si>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</si>
  <si>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</si>
  <si>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</si>
  <si>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</si>
  <si>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</si>
  <si>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</si>
  <si>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</si>
  <si>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</si>
  <si>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</si>
  <si>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</si>
  <si>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</si>
  <si>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</si>
  <si>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</si>
  <si>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</si>
  <si>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</si>
  <si>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</si>
  <si>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</si>
  <si>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</si>
  <si>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</si>
  <si>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</si>
  <si>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</si>
  <si>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</si>
  <si>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</si>
  <si>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</si>
  <si>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</si>
  <si>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</si>
  <si>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</si>
  <si>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</si>
  <si>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</si>
  <si>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</si>
  <si>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</si>
  <si>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</si>
  <si>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</si>
  <si>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</si>
  <si>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</si>
  <si>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</si>
  <si>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</si>
  <si>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</si>
  <si>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</si>
  <si>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</si>
  <si>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</si>
  <si>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</si>
  <si>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</si>
  <si>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</si>
  <si>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</si>
  <si>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</si>
  <si>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</si>
  <si>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</si>
  <si>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</si>
  <si>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</si>
  <si>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</si>
  <si>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</si>
  <si>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</si>
  <si>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</si>
  <si>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</si>
  <si>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</si>
  <si>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</si>
  <si>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</si>
  <si>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</si>
  <si>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</si>
  <si>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</si>
  <si>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</si>
  <si>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</si>
  <si>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</si>
  <si>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</si>
  <si>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</si>
  <si>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</si>
  <si>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</si>
  <si>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</si>
  <si>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</si>
  <si>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</si>
  <si>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</si>
  <si>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</si>
  <si>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</si>
  <si>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</si>
  <si>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</si>
  <si>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</si>
  <si>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</si>
  <si>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</si>
  <si>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</si>
  <si>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</si>
  <si>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</si>
  <si>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</si>
  <si>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</si>
  <si>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</si>
  <si>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</si>
  <si>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</si>
  <si>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</si>
  <si>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</si>
  <si>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</si>
  <si>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</si>
  <si>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</si>
  <si>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</si>
  <si>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</si>
  <si>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</si>
  <si>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</si>
  <si>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</si>
  <si>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</si>
  <si>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</si>
  <si>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</si>
  <si>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</si>
  <si>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</si>
  <si>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</si>
  <si>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</si>
  <si>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</si>
  <si>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</si>
  <si>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</si>
  <si>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</si>
  <si>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</si>
  <si>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</si>
  <si>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</si>
  <si>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</si>
  <si>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</si>
  <si>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</si>
  <si>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</si>
  <si>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</si>
  <si>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</si>
  <si>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</si>
  <si>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</si>
  <si>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</si>
  <si>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</si>
  <si>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</si>
  <si>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</si>
  <si>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</si>
  <si>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</si>
  <si>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</si>
  <si>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</si>
  <si>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</si>
  <si>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</si>
  <si>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</si>
  <si>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</si>
  <si>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</si>
  <si>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</si>
  <si>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</si>
  <si>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</si>
  <si>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</si>
  <si>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</si>
  <si>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</si>
  <si>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</si>
  <si>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</si>
  <si>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</si>
  <si>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</si>
  <si>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</si>
  <si>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</si>
  <si>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</si>
  <si>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</si>
  <si>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</si>
  <si>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</si>
  <si>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</si>
  <si>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</si>
  <si>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</si>
  <si>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</si>
  <si>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</si>
  <si>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</si>
  <si>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</si>
  <si>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</si>
  <si>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</si>
  <si>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</si>
  <si>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</si>
  <si>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</si>
  <si>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</si>
  <si>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</si>
  <si>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</si>
  <si>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</si>
  <si>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</si>
  <si>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</si>
  <si>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</si>
  <si>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</si>
  <si>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</si>
  <si>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</si>
  <si>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</si>
  <si>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</si>
  <si>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</si>
  <si>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</si>
  <si>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</si>
  <si>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</si>
  <si>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</si>
  <si>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</si>
  <si>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</si>
  <si>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</si>
  <si>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</si>
  <si>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</si>
  <si>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</si>
  <si>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</si>
  <si>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</si>
  <si>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</si>
  <si>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</si>
  <si>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</si>
  <si>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</si>
  <si>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</si>
  <si>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</si>
  <si>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</si>
  <si>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</si>
  <si>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</si>
  <si>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</si>
  <si>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</si>
  <si>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</si>
  <si>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</si>
  <si>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</si>
  <si>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</si>
  <si>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</si>
  <si>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</si>
  <si>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</si>
  <si>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</si>
  <si>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</si>
  <si>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</si>
  <si>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</si>
  <si>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</si>
  <si>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</si>
  <si>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</si>
  <si>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</si>
  <si>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</si>
  <si>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</si>
  <si>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</si>
  <si>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</si>
  <si>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</si>
  <si>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</si>
  <si>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</si>
  <si>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</si>
  <si>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</si>
  <si>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</si>
  <si>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</si>
  <si>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</si>
  <si>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</si>
  <si>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</si>
  <si>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</si>
  <si>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</si>
  <si>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</si>
  <si>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</si>
  <si>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</si>
  <si>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</si>
  <si>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</si>
  <si>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</si>
  <si>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</si>
  <si>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</si>
  <si>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</si>
  <si>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</si>
  <si>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</si>
  <si>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</si>
  <si>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</si>
  <si>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</si>
  <si>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</si>
  <si>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</si>
  <si>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</si>
  <si>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</si>
  <si>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</si>
  <si>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</si>
  <si>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</si>
  <si>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</si>
  <si>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</si>
  <si>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</si>
  <si>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</si>
  <si>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</si>
  <si>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</si>
  <si>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</si>
  <si>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</si>
  <si>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</si>
  <si>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</si>
  <si>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</si>
  <si>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</si>
  <si>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</si>
  <si>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</si>
  <si>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</si>
  <si>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</si>
  <si>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</si>
  <si>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</si>
  <si>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</si>
  <si>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</si>
  <si>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</si>
  <si>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</si>
  <si>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</si>
  <si>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</si>
  <si>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</si>
  <si>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</si>
  <si>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</si>
  <si>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</si>
  <si>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</si>
  <si>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</si>
  <si>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</si>
  <si>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</si>
  <si>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</si>
  <si>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</si>
  <si>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</si>
  <si>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</si>
  <si>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</si>
  <si>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</si>
  <si>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</si>
  <si>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</si>
  <si>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</si>
  <si>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</si>
  <si>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</si>
  <si>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</si>
  <si>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</si>
  <si>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</si>
  <si>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</si>
  <si>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</si>
  <si>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</si>
  <si>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</si>
  <si>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</si>
  <si>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</si>
  <si>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</si>
  <si>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</si>
  <si>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</si>
  <si>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</si>
  <si>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</si>
  <si>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</si>
  <si>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</si>
  <si>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</si>
  <si>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</si>
  <si>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</si>
  <si>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</si>
  <si>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</si>
  <si>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</si>
  <si>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</si>
  <si>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</si>
  <si>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</si>
  <si>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</si>
  <si>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</si>
  <si>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</si>
  <si>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</si>
  <si>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</si>
  <si>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</si>
  <si>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</si>
  <si>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</si>
  <si>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</si>
  <si>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</si>
  <si>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</si>
  <si>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</si>
  <si>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</si>
  <si>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</si>
  <si>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</si>
  <si>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</si>
  <si>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</si>
  <si>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</si>
  <si>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</si>
  <si>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</si>
  <si>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</si>
  <si>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</si>
  <si>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</si>
  <si>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</si>
  <si>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</si>
  <si>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</si>
  <si>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</si>
  <si>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</si>
  <si>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</si>
  <si>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</si>
  <si>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</si>
  <si>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</si>
  <si>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</si>
  <si>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</si>
  <si>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</si>
  <si>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</si>
  <si>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</si>
  <si>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</si>
  <si>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</si>
  <si>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</si>
  <si>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</si>
  <si>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</si>
  <si>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</si>
  <si>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</si>
  <si>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</si>
  <si>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</si>
  <si>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</si>
  <si>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</si>
  <si>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</si>
  <si>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</si>
  <si>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</si>
  <si>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</si>
  <si>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</si>
  <si>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</si>
  <si>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</si>
  <si>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</si>
  <si>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</si>
  <si>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</si>
  <si>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</si>
  <si>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</si>
  <si>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</si>
  <si>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</si>
  <si>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</si>
  <si>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</si>
  <si>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</si>
  <si>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</si>
  <si>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</si>
  <si>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</si>
  <si>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</si>
  <si>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</si>
  <si>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</si>
  <si>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</si>
  <si>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</si>
  <si>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</si>
  <si>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</si>
  <si>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</si>
  <si>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</si>
  <si>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</si>
  <si>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</si>
  <si>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</si>
  <si>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</si>
  <si>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</si>
  <si>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</si>
  <si>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</si>
  <si>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</si>
  <si>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</si>
  <si>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</si>
  <si>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</si>
  <si>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</si>
  <si>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</si>
  <si>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</si>
  <si>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</si>
  <si>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</si>
  <si>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</si>
  <si>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</si>
  <si>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</si>
  <si>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</si>
  <si>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</si>
  <si>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</si>
  <si>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</si>
  <si>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</si>
  <si>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</si>
  <si>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</si>
  <si>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</si>
  <si>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</si>
  <si>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</si>
  <si>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</si>
  <si>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</si>
  <si>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</si>
  <si>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</si>
  <si>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</si>
  <si>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</si>
  <si>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</si>
  <si>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</si>
  <si>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</si>
  <si>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</si>
  <si>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</si>
  <si>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</si>
  <si>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</si>
  <si>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</si>
  <si>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</si>
  <si>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</si>
  <si>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</si>
  <si>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</si>
  <si>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</si>
  <si>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</si>
  <si>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</si>
  <si>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</si>
  <si>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</si>
  <si>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</si>
  <si>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</si>
  <si>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</si>
  <si>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</si>
  <si>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</si>
  <si>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</si>
  <si>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</si>
  <si>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</si>
  <si>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</si>
  <si>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</si>
  <si>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</si>
  <si>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</si>
  <si>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</si>
  <si>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</si>
  <si>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</si>
  <si>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</si>
  <si>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</si>
  <si>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</si>
  <si>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</si>
  <si>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</si>
  <si>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</si>
  <si>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</si>
  <si>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</si>
  <si>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</si>
  <si>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</si>
  <si>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</si>
  <si>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</si>
  <si>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</si>
  <si>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</si>
  <si>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</si>
  <si>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</si>
  <si>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</si>
  <si>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</si>
  <si>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</si>
  <si>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</si>
  <si>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</si>
  <si>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</si>
  <si>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</si>
  <si>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</si>
  <si>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</si>
  <si>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</si>
  <si>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</si>
  <si>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</si>
  <si>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</si>
  <si>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</si>
  <si>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</si>
  <si>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</si>
  <si>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</si>
  <si>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</si>
  <si>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</si>
  <si>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</si>
  <si>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</si>
  <si>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</si>
  <si>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</si>
  <si>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</si>
  <si>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</si>
  <si>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</si>
  <si>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</si>
  <si>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</si>
  <si>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</si>
  <si>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</si>
  <si>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</si>
  <si>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</si>
  <si>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</si>
  <si>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</si>
  <si>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</si>
  <si>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</si>
  <si>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</si>
  <si>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</si>
  <si>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</si>
  <si>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</si>
  <si>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</si>
  <si>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</si>
  <si>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</si>
  <si>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</si>
  <si>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</si>
  <si>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</si>
  <si>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</si>
  <si>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</si>
  <si>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</si>
  <si>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</si>
  <si>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</si>
  <si>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</si>
  <si>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</si>
  <si>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</si>
  <si>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</si>
  <si>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</si>
  <si>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</si>
  <si>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</si>
  <si>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</si>
  <si>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</si>
  <si>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</si>
  <si>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</si>
  <si>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</si>
  <si>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</si>
  <si>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</si>
  <si>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</si>
  <si>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</si>
  <si>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</si>
  <si>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</si>
  <si>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</si>
  <si>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</si>
  <si>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</si>
  <si>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</si>
  <si>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</si>
  <si>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</si>
  <si>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</si>
  <si>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</si>
  <si>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</si>
  <si>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</si>
  <si>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</si>
  <si>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</si>
  <si>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</si>
  <si>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</si>
  <si>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</si>
  <si>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</si>
  <si>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</si>
  <si>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</si>
  <si>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</si>
  <si>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</si>
  <si>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</si>
  <si>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</si>
  <si>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</si>
  <si>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</si>
  <si>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</si>
  <si>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</si>
  <si>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</si>
  <si>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</si>
  <si>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</si>
  <si>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</si>
  <si>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</si>
  <si>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</si>
  <si>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</si>
  <si>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</si>
  <si>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</si>
  <si>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</si>
  <si>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</si>
  <si>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</si>
  <si>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</si>
  <si>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</si>
  <si>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</si>
  <si>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</si>
  <si>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</si>
  <si>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</si>
  <si>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</si>
  <si>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</si>
  <si>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</si>
  <si>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</si>
  <si>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</si>
  <si>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</si>
  <si>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</si>
  <si>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</si>
  <si>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</si>
  <si>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</si>
  <si>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</si>
  <si>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</si>
  <si>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</si>
  <si>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</si>
  <si>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</si>
  <si>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</si>
  <si>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</si>
  <si>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</si>
  <si>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</si>
  <si>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</si>
  <si>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</si>
  <si>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</si>
  <si>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</si>
  <si>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</si>
  <si>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</si>
  <si>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</si>
  <si>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</si>
  <si>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</si>
  <si>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</si>
  <si>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</si>
  <si>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</si>
  <si>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</si>
  <si>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</si>
  <si>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</si>
  <si>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</si>
  <si>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</si>
  <si>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</si>
  <si>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</si>
  <si>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</si>
  <si>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</si>
  <si>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</si>
  <si>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</si>
  <si>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</si>
  <si>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</si>
  <si>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</si>
  <si>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</si>
  <si>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</si>
  <si>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</si>
  <si>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</si>
  <si>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</si>
  <si>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</si>
  <si>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</si>
  <si>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</si>
  <si>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</si>
  <si>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</si>
  <si>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</si>
  <si>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</si>
  <si>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</si>
  <si>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</si>
  <si>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</si>
  <si>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</si>
  <si>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</si>
  <si>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</si>
  <si>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</si>
  <si>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</si>
  <si>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</si>
  <si>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</si>
  <si>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</si>
  <si>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</si>
  <si>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</si>
  <si>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</si>
  <si>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</si>
  <si>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</si>
  <si>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</si>
  <si>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</si>
  <si>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</si>
  <si>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</si>
  <si>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</si>
  <si>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</si>
  <si>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</si>
  <si>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</si>
  <si>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</si>
  <si>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</si>
  <si>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</si>
  <si>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</si>
  <si>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</si>
  <si>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</si>
  <si>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</si>
  <si>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</si>
  <si>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</si>
  <si>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</si>
  <si>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</si>
  <si>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</si>
  <si>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</si>
  <si>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</si>
  <si>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</si>
  <si>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</si>
  <si>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</si>
  <si>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</si>
  <si>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</si>
  <si>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</si>
  <si>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</si>
  <si>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</si>
  <si>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</si>
  <si>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</si>
  <si>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</si>
  <si>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</si>
  <si>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</si>
  <si>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</si>
  <si>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</si>
  <si>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</si>
  <si>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</si>
  <si>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</si>
  <si>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</si>
  <si>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</si>
  <si>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</si>
  <si>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</si>
  <si>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</si>
  <si>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</si>
  <si>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</si>
  <si>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</si>
  <si>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</si>
  <si>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</si>
  <si>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</si>
  <si>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</si>
  <si>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</si>
  <si>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</si>
  <si>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</si>
  <si>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</si>
  <si>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</si>
  <si>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</si>
  <si>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</si>
  <si>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</si>
  <si>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</si>
  <si>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</si>
  <si>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</si>
  <si>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</si>
  <si>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</si>
  <si>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</si>
  <si>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</si>
  <si>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</si>
  <si>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</si>
  <si>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</si>
  <si>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</si>
  <si>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</si>
  <si>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</si>
  <si>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</si>
  <si>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</si>
  <si>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</si>
  <si>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</si>
  <si>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</si>
  <si>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</si>
  <si>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</si>
  <si>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</si>
  <si>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</si>
  <si>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</si>
  <si>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</si>
  <si>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</si>
  <si>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</si>
  <si>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</si>
  <si>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</si>
  <si>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</si>
  <si>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</si>
  <si>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</si>
  <si>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</si>
  <si>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</si>
  <si>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</si>
  <si>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</si>
  <si>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</si>
  <si>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</si>
  <si>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</si>
  <si>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</si>
  <si>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</si>
  <si>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</si>
  <si>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</si>
  <si>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</si>
  <si>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</si>
  <si>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</si>
  <si>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</si>
  <si>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</si>
  <si>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</si>
  <si>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</si>
  <si>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</si>
  <si>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</si>
  <si>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</si>
  <si>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</si>
  <si>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</si>
  <si>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</si>
  <si>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</si>
  <si>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</si>
  <si>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</si>
  <si>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</si>
  <si>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</si>
  <si>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</si>
  <si>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</si>
  <si>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</si>
  <si>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</si>
  <si>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</si>
  <si>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</si>
  <si>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</si>
  <si>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</si>
  <si>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</si>
  <si>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</si>
  <si>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</si>
  <si>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</si>
  <si>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</si>
  <si>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</si>
  <si>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</si>
  <si>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</si>
  <si>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</si>
  <si>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</si>
  <si>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</si>
  <si>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</si>
  <si>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</si>
  <si>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</si>
  <si>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</si>
  <si>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</si>
  <si>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</si>
  <si>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</si>
  <si>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</si>
  <si>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</si>
  <si>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</si>
  <si>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</si>
  <si>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</si>
  <si>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</si>
  <si>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</si>
  <si>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</si>
  <si>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</si>
  <si>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</si>
  <si>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</si>
  <si>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</si>
  <si>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</si>
  <si>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</si>
  <si>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</si>
  <si>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</si>
  <si>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</si>
  <si>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</si>
  <si>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</si>
  <si>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</si>
  <si>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</si>
  <si>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</si>
  <si>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</si>
  <si>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</si>
  <si>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</si>
  <si>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</si>
  <si>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</si>
  <si>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</si>
  <si>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</si>
  <si>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</si>
  <si>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</si>
  <si>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</si>
  <si>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</si>
  <si>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</si>
  <si>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</si>
  <si>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</si>
  <si>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</si>
  <si>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</si>
  <si>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</si>
  <si>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</si>
  <si>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</si>
  <si>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</si>
  <si>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</si>
  <si>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</si>
  <si>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</si>
  <si>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</si>
  <si>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</si>
  <si>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</si>
  <si>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</si>
  <si>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</si>
  <si>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</si>
  <si>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</si>
  <si>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</si>
  <si>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</si>
  <si>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</si>
  <si>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</si>
  <si>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</si>
  <si>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</si>
  <si>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</si>
  <si>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</si>
  <si>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</si>
  <si>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</si>
  <si>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</si>
  <si>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</si>
  <si>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</si>
  <si>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</si>
  <si>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</si>
  <si>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</si>
  <si>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</si>
  <si>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</si>
  <si>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</si>
  <si>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</si>
  <si>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</si>
  <si>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</si>
  <si>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</si>
  <si>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</si>
  <si>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</si>
  <si>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</si>
  <si>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</si>
  <si>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</si>
  <si>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</si>
  <si>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</si>
  <si>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</si>
  <si>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</si>
  <si>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</si>
  <si>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</si>
  <si>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</si>
  <si>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</si>
  <si>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</si>
  <si>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</si>
  <si>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</si>
  <si>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</si>
  <si>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</si>
  <si>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</si>
  <si>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</si>
  <si>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</si>
  <si>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</si>
  <si>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</si>
  <si>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</si>
  <si>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</si>
  <si>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</si>
  <si>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</si>
  <si>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</si>
  <si>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</si>
  <si>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</si>
  <si>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</si>
  <si>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</si>
  <si>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</si>
  <si>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</si>
  <si>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</si>
  <si>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</si>
  <si>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</si>
  <si>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</si>
  <si>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</si>
  <si>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</si>
  <si>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</si>
  <si>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</si>
  <si>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</si>
  <si>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</si>
  <si>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</si>
  <si>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</si>
  <si>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</si>
  <si>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</si>
  <si>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</si>
  <si>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</si>
  <si>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</si>
  <si>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</si>
  <si>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</si>
  <si>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</si>
  <si>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</si>
  <si>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</si>
  <si>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</si>
  <si>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</si>
  <si>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</si>
  <si>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</si>
  <si>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</si>
  <si>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</si>
  <si>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</si>
  <si>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</si>
  <si>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</si>
  <si>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</si>
  <si>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</si>
  <si>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</si>
  <si>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</si>
  <si>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</si>
  <si>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</si>
  <si>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</si>
  <si>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</si>
  <si>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</si>
  <si>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</si>
  <si>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</si>
  <si>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</si>
  <si>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</si>
  <si>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</si>
  <si>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</si>
  <si>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</si>
  <si>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</si>
  <si>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</si>
  <si>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</si>
  <si>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</si>
  <si>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</si>
  <si>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</si>
  <si>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</si>
  <si>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</si>
  <si>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</si>
  <si>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</si>
  <si>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</si>
  <si>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</si>
  <si>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</si>
  <si>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</si>
  <si>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</si>
  <si>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</si>
  <si>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</si>
  <si>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</si>
  <si>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</si>
  <si>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</si>
  <si>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</si>
  <si>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</si>
  <si>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</si>
  <si>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</si>
  <si>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</si>
  <si>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</si>
  <si>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</si>
  <si>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</si>
  <si>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</si>
  <si>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</si>
  <si>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</si>
  <si>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</si>
  <si>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</si>
  <si>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</si>
  <si>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</si>
  <si>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</si>
  <si>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</si>
  <si>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</si>
  <si>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</si>
  <si>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</si>
  <si>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</si>
  <si>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</si>
  <si>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</si>
  <si>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</si>
  <si>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</si>
  <si>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</si>
  <si>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</si>
  <si>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</si>
  <si>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</si>
  <si>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</si>
  <si>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</si>
  <si>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</si>
  <si>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</si>
  <si>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</si>
  <si>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</si>
  <si>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</si>
  <si>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</si>
  <si>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</si>
  <si>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</si>
  <si>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</si>
  <si>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</si>
  <si>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</si>
  <si>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</si>
  <si>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</si>
  <si>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</si>
  <si>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</si>
  <si>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</si>
  <si>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</si>
  <si>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</si>
  <si>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</si>
  <si>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</si>
  <si>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</si>
  <si>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</si>
  <si>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</si>
  <si>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</si>
  <si>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</si>
  <si>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</si>
  <si>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</si>
  <si>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</si>
  <si>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</si>
  <si>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</si>
  <si>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</si>
  <si>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</si>
  <si>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</si>
  <si>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</si>
  <si>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</si>
  <si>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</si>
  <si>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</si>
  <si>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</si>
  <si>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</si>
  <si>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</si>
  <si>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</si>
  <si>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</si>
  <si>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</si>
  <si>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</si>
  <si>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</si>
  <si>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</si>
  <si>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</si>
  <si>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</si>
  <si>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</si>
  <si>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</si>
  <si>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</si>
  <si>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</si>
  <si>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</si>
  <si>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</si>
  <si>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</si>
  <si>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</si>
  <si>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</si>
  <si>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</si>
  <si>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</si>
  <si>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</si>
  <si>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</si>
  <si>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</si>
  <si>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</si>
  <si>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</si>
  <si>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</si>
  <si>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</si>
  <si>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</si>
  <si>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</si>
  <si>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</si>
  <si>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</si>
  <si>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</si>
  <si>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</si>
  <si>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</si>
  <si>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</si>
  <si>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</si>
  <si>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</si>
  <si>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</si>
  <si>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</si>
  <si>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</si>
  <si>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</si>
  <si>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</si>
  <si>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</si>
  <si>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</si>
  <si>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</si>
  <si>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</si>
  <si>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</si>
  <si>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</si>
  <si>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</si>
  <si>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</si>
  <si>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</si>
  <si>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</si>
  <si>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</si>
  <si>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</si>
  <si>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</si>
  <si>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</si>
  <si>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</si>
  <si>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</si>
  <si>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</si>
  <si>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</si>
  <si>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</si>
  <si>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</si>
  <si>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</si>
  <si>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</si>
  <si>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</si>
  <si>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</si>
  <si>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</si>
  <si>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</si>
  <si>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</si>
  <si>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</si>
  <si>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</si>
  <si>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</si>
  <si>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</si>
  <si>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</si>
  <si>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</si>
  <si>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</si>
  <si>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</si>
  <si>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</si>
  <si>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</si>
  <si>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</si>
  <si>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</si>
  <si>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</si>
  <si>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</si>
  <si>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</si>
  <si>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</si>
  <si>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</si>
  <si>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</si>
  <si>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</si>
  <si>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</si>
  <si>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</si>
  <si>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</si>
  <si>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</si>
  <si>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</si>
  <si>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</si>
  <si>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</si>
  <si>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</si>
  <si>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</si>
  <si>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</si>
  <si>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</si>
  <si>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</si>
  <si>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</si>
  <si>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</si>
  <si>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</si>
  <si>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</si>
  <si>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</si>
  <si>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</si>
  <si>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</si>
  <si>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</si>
  <si>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</si>
  <si>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</si>
  <si>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</si>
  <si>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</si>
  <si>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</si>
  <si>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</si>
  <si>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</si>
  <si>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</si>
  <si>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</si>
  <si>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</si>
  <si>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</si>
  <si>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</si>
  <si>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</si>
  <si>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</si>
  <si>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</si>
  <si>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</si>
  <si>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</si>
  <si>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</si>
  <si>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</si>
  <si>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</si>
  <si>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</si>
  <si>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</si>
  <si>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</si>
  <si>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</si>
  <si>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</si>
  <si>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</si>
  <si>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</si>
  <si>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</si>
  <si>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</si>
  <si>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</si>
  <si>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</si>
  <si>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</si>
  <si>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</si>
  <si>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</si>
  <si>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</si>
  <si>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</si>
  <si>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</si>
  <si>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</si>
  <si>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</si>
  <si>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</si>
  <si>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</si>
  <si>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</si>
  <si>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</si>
  <si>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</si>
  <si>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</si>
  <si>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</si>
  <si>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</si>
  <si>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</si>
  <si>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</si>
  <si>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</si>
  <si>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</si>
  <si>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</si>
  <si>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</si>
  <si>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</si>
  <si>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</si>
  <si>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</si>
  <si>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</si>
  <si>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</si>
  <si>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</si>
  <si>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</si>
  <si>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</si>
  <si>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</si>
  <si>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</si>
  <si>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</si>
  <si>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</si>
  <si>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</si>
  <si>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</si>
  <si>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</si>
  <si>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</si>
  <si>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</si>
  <si>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</si>
  <si>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</si>
  <si>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</si>
  <si>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</si>
  <si>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</si>
  <si>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</si>
  <si>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</si>
  <si>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</si>
  <si>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</si>
  <si>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</si>
  <si>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</si>
  <si>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</si>
  <si>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</si>
  <si>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</si>
  <si>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</si>
  <si>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</si>
  <si>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</si>
  <si>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</si>
  <si>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</si>
  <si>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</si>
  <si>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</si>
  <si>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</si>
  <si>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</si>
  <si>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</si>
  <si>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</si>
  <si>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</si>
  <si>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</si>
  <si>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</si>
  <si>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</si>
  <si>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</si>
  <si>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</si>
  <si>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</si>
  <si>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</si>
  <si>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</si>
  <si>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</si>
  <si>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</si>
  <si>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</si>
  <si>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</si>
  <si>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</si>
  <si>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</si>
  <si>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</si>
  <si>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</si>
  <si>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</si>
  <si>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</si>
  <si>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</si>
  <si>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</si>
  <si>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</si>
  <si>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</si>
  <si>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</si>
  <si>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</si>
  <si>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</si>
  <si>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</si>
  <si>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</si>
  <si>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</si>
  <si>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</si>
  <si>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</si>
  <si>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</si>
  <si>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</si>
  <si>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</si>
  <si>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</si>
  <si>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</si>
  <si>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</si>
  <si>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</si>
  <si>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</si>
  <si>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</si>
  <si>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</si>
  <si>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</si>
  <si>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</si>
  <si>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</si>
  <si>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</si>
  <si>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</si>
  <si>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</si>
  <si>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</si>
  <si>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</si>
  <si>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</si>
  <si>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</si>
  <si>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</si>
  <si>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</si>
  <si>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</si>
  <si>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</si>
  <si>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</si>
  <si>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</si>
  <si>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</si>
  <si>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</si>
  <si>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</si>
  <si>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</si>
  <si>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</si>
  <si>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</si>
  <si>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</si>
  <si>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</si>
  <si>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</si>
  <si>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</si>
  <si>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</si>
  <si>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</si>
  <si>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</si>
  <si>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</si>
  <si>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</si>
  <si>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</si>
  <si>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</si>
  <si>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</si>
  <si>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</si>
  <si>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</si>
  <si>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</si>
  <si>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</si>
  <si>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</si>
  <si>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</si>
  <si>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</si>
  <si>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</si>
  <si>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</si>
  <si>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</si>
  <si>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</si>
  <si>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</si>
  <si>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</si>
  <si>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</si>
  <si>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</si>
  <si>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</si>
  <si>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</si>
  <si>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</si>
  <si>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</si>
  <si>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</si>
  <si>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</si>
  <si>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</si>
  <si>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</si>
  <si>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</si>
  <si>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</si>
  <si>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</si>
  <si>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</si>
  <si>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</si>
  <si>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</si>
  <si>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</si>
  <si>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</si>
  <si>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</si>
  <si>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</si>
  <si>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</si>
  <si>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</si>
  <si>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</si>
  <si>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</si>
  <si>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</si>
  <si>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</si>
  <si>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</si>
  <si>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</si>
  <si>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</si>
  <si>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</si>
  <si>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</si>
  <si>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</si>
  <si>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</si>
  <si>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</si>
  <si>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</si>
  <si>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</si>
  <si>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</si>
  <si>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</si>
  <si>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</si>
  <si>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</si>
  <si>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</si>
  <si>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</si>
  <si>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</si>
  <si>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</si>
  <si>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</si>
  <si>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</si>
  <si>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</si>
  <si>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</si>
  <si>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</si>
  <si>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</si>
  <si>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</si>
  <si>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</si>
  <si>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</si>
  <si>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</si>
  <si>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</si>
  <si>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</si>
  <si>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</si>
  <si>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</si>
  <si>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</si>
  <si>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</si>
  <si>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</si>
  <si>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</si>
  <si>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</si>
  <si>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</si>
  <si>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</si>
  <si>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</si>
  <si>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</si>
  <si>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</si>
  <si>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</si>
  <si>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</si>
  <si>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</si>
  <si>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</si>
  <si>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</si>
  <si>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</si>
  <si>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</si>
  <si>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</si>
  <si>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</si>
  <si>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</si>
  <si>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</si>
  <si>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</si>
  <si>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</si>
  <si>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</si>
  <si>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</si>
  <si>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</si>
  <si>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</si>
  <si>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</si>
  <si>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</si>
  <si>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</si>
  <si>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</si>
  <si>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</si>
  <si>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</si>
  <si>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</si>
  <si>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</si>
  <si>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</si>
  <si>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</si>
  <si>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</si>
  <si>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</si>
  <si>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</si>
  <si>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</si>
  <si>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</si>
  <si>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</si>
  <si>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</si>
  <si>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</si>
  <si>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</si>
  <si>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</si>
  <si>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</si>
  <si>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</si>
  <si>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</si>
  <si>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</si>
  <si>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</si>
  <si>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</si>
  <si>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</si>
  <si>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</si>
  <si>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</si>
  <si>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</si>
  <si>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</si>
  <si>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</si>
  <si>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</si>
  <si>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</si>
  <si>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</si>
  <si>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</si>
  <si>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</si>
  <si>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</si>
  <si>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</si>
  <si>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</si>
  <si>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</si>
  <si>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</si>
  <si>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</si>
  <si>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</si>
  <si>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</si>
  <si>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</si>
  <si>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</si>
  <si>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</si>
  <si>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</si>
  <si>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</si>
  <si>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</si>
  <si>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</si>
  <si>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</si>
  <si>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</si>
  <si>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</si>
  <si>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</si>
  <si>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</si>
  <si>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</si>
  <si>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</si>
  <si>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</si>
  <si>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</si>
  <si>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</si>
  <si>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</si>
  <si>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</si>
  <si>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</si>
  <si>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</si>
  <si>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</si>
  <si>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</si>
  <si>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</si>
  <si>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</si>
  <si>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</si>
  <si>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</si>
  <si>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</si>
  <si>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</si>
  <si>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</si>
  <si>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</si>
  <si>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</si>
  <si>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</si>
  <si>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</si>
  <si>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</si>
  <si>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</si>
  <si>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</si>
  <si>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</si>
  <si>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</si>
  <si>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</si>
  <si>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</si>
  <si>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</si>
  <si>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</si>
  <si>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</si>
  <si>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</si>
  <si>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</si>
  <si>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</si>
  <si>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</si>
  <si>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</si>
  <si>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</si>
  <si>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</si>
  <si>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</si>
  <si>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</si>
  <si>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</si>
  <si>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</si>
  <si>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</si>
  <si>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</si>
  <si>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</si>
  <si>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</si>
  <si>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</si>
  <si>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</si>
  <si>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</si>
  <si>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</si>
  <si>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</si>
  <si>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</si>
  <si>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</si>
  <si>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</si>
  <si>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</si>
  <si>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</si>
  <si>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</si>
  <si>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</si>
  <si>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</si>
  <si>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</si>
  <si>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</si>
  <si>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</si>
  <si>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</si>
  <si>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</si>
  <si>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</si>
  <si>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</si>
  <si>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</si>
  <si>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</si>
  <si>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</si>
  <si>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</si>
  <si>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</si>
  <si>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</si>
  <si>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</si>
  <si>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</si>
  <si>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</si>
  <si>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</si>
  <si>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</si>
  <si>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</si>
  <si>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</si>
  <si>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</si>
  <si>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</si>
  <si>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</si>
  <si>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</si>
  <si>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</si>
  <si>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</si>
  <si>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</si>
  <si>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</si>
  <si>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</si>
  <si>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</si>
  <si>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</si>
  <si>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</si>
  <si>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</si>
  <si>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</si>
  <si>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</si>
  <si>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</si>
  <si>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</si>
  <si>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</si>
  <si>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</si>
  <si>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</si>
  <si>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</si>
  <si>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</si>
  <si>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</si>
  <si>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</si>
  <si>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</si>
  <si>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</si>
  <si>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</si>
  <si>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</si>
  <si>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</si>
  <si>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</si>
  <si>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</si>
  <si>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</si>
  <si>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</si>
  <si>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</si>
  <si>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</si>
  <si>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</si>
  <si>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</si>
  <si>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</si>
  <si>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</si>
  <si>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</si>
  <si>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</si>
  <si>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</si>
  <si>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</si>
  <si>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</si>
  <si>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</si>
  <si>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</si>
  <si>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</si>
  <si>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</si>
  <si>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</si>
  <si>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</si>
  <si>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</si>
  <si>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</si>
  <si>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</si>
  <si>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</si>
  <si>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</si>
  <si>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</si>
  <si>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</si>
  <si>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</si>
  <si>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</si>
  <si>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</si>
  <si>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</si>
  <si>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</si>
  <si>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</si>
  <si>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</si>
  <si>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</si>
  <si>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</si>
  <si>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</si>
  <si>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</si>
  <si>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</si>
  <si>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</si>
  <si>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</si>
  <si>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</si>
  <si>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</si>
  <si>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</si>
  <si>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</si>
  <si>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</si>
  <si>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</si>
  <si>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</si>
  <si>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</si>
  <si>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</si>
  <si>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</si>
  <si>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</si>
  <si>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</si>
  <si>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</si>
  <si>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</si>
  <si>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</si>
  <si>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</si>
  <si>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</si>
  <si>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</si>
  <si>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</si>
  <si>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</si>
  <si>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</si>
  <si>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</si>
  <si>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</si>
  <si>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</si>
  <si>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</si>
  <si>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</si>
  <si>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</si>
  <si>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</si>
  <si>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</si>
  <si>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</si>
  <si>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</si>
  <si>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</si>
  <si>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</si>
  <si>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</si>
  <si>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</si>
  <si>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</si>
  <si>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</si>
  <si>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</si>
  <si>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</si>
  <si>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</si>
  <si>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</si>
  <si>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</si>
  <si>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</si>
  <si>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</si>
  <si>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</si>
  <si>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</si>
  <si>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</si>
  <si>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</si>
  <si>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</si>
  <si>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</si>
  <si>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</si>
  <si>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</si>
  <si>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</si>
  <si>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</si>
  <si>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</si>
  <si>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</si>
  <si>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</si>
  <si>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</si>
  <si>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</si>
  <si>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</si>
  <si>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</si>
  <si>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</si>
  <si>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</si>
  <si>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</si>
  <si>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</si>
  <si>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</si>
  <si>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</si>
  <si>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</si>
  <si>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</si>
  <si>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</si>
  <si>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</si>
  <si>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</si>
  <si>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</si>
  <si>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</si>
  <si>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</si>
  <si>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</si>
  <si>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</si>
  <si>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</si>
  <si>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</si>
  <si>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</si>
  <si>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</si>
  <si>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</si>
  <si>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</si>
  <si>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</si>
  <si>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</si>
  <si>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</si>
  <si>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</si>
  <si>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</si>
  <si>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</si>
  <si>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</si>
  <si>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</si>
  <si>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</si>
  <si>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</si>
  <si>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</si>
  <si>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</si>
  <si>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</si>
  <si>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</si>
  <si>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</si>
  <si>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</si>
  <si>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</si>
  <si>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</si>
  <si>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</si>
  <si>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</si>
  <si>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</si>
  <si>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</si>
  <si>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</si>
  <si>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</si>
  <si>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</si>
  <si>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</si>
  <si>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</si>
  <si>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</si>
  <si>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</si>
  <si>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</si>
  <si>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</si>
  <si>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</si>
  <si>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</si>
  <si>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</si>
  <si>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</si>
  <si>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</si>
  <si>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</si>
  <si>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</si>
  <si>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</si>
  <si>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</si>
  <si>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</si>
  <si>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</si>
  <si>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</si>
  <si>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</si>
  <si>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</si>
  <si>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</si>
  <si>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</si>
  <si>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</si>
  <si>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</si>
  <si>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</si>
  <si>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</si>
  <si>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</si>
  <si>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</si>
  <si>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</si>
  <si>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</si>
  <si>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</si>
  <si>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</si>
  <si>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</si>
  <si>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</si>
  <si>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</si>
  <si>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</si>
  <si>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</si>
  <si>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</si>
  <si>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</si>
  <si>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</si>
  <si>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</si>
  <si>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</si>
  <si>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</si>
  <si>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</si>
  <si>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</si>
  <si>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</si>
  <si>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</si>
  <si>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</si>
  <si>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</si>
  <si>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</si>
  <si>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</si>
  <si>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</si>
  <si>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</si>
  <si>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</si>
  <si>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</si>
  <si>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</si>
  <si>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</si>
  <si>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</si>
  <si>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</si>
  <si>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</si>
  <si>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</si>
  <si>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</si>
  <si>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</si>
  <si>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</si>
  <si>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</si>
  <si>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</si>
  <si>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</si>
  <si>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</si>
  <si>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</si>
  <si>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</si>
  <si>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</si>
  <si>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</si>
  <si>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</si>
  <si>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</si>
  <si>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</si>
  <si>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</si>
  <si>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</si>
  <si>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</si>
  <si>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</si>
  <si>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</si>
  <si>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</si>
  <si>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</si>
  <si>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</si>
  <si>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</si>
  <si>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</si>
  <si>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</si>
  <si>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</si>
  <si>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</si>
  <si>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</si>
  <si>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</si>
  <si>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</si>
  <si>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</si>
  <si>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</si>
  <si>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</si>
  <si>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</si>
  <si>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</si>
  <si>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</si>
  <si>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</si>
  <si>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</si>
  <si>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</si>
  <si>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</si>
  <si>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</si>
  <si>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</si>
  <si>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</si>
  <si>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</si>
  <si>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</si>
  <si>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</si>
  <si>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</si>
  <si>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</si>
  <si>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</si>
  <si>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</si>
  <si>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</si>
  <si>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</si>
  <si>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</si>
  <si>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</si>
  <si>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</si>
  <si>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</si>
  <si>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</si>
  <si>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</si>
  <si>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</si>
  <si>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</si>
  <si>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</si>
  <si>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</si>
  <si>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</si>
  <si>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</si>
  <si>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</si>
  <si>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</si>
  <si>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</si>
  <si>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</si>
  <si>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</si>
  <si>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</si>
  <si>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</si>
  <si>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</si>
  <si>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</si>
  <si>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</si>
  <si>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</si>
  <si>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</si>
  <si>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</si>
  <si>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</si>
  <si>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</si>
  <si>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</si>
  <si>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</si>
  <si>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</si>
  <si>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</si>
  <si>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</si>
  <si>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</si>
  <si>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</si>
  <si>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</si>
  <si>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</si>
  <si>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</si>
  <si>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</si>
  <si>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</si>
  <si>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</si>
  <si>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</si>
  <si>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</si>
  <si>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</si>
  <si>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</si>
  <si>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</si>
  <si>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</si>
  <si>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</si>
  <si>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</si>
  <si>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</si>
  <si>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</si>
  <si>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</si>
  <si>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</si>
  <si>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</si>
  <si>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</si>
  <si>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</si>
  <si>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</si>
  <si>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</si>
  <si>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</si>
  <si>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</si>
  <si>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</si>
  <si>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</si>
  <si>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</si>
  <si>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</si>
  <si>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</si>
  <si>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</si>
  <si>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</si>
  <si>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</si>
  <si>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</si>
  <si>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</si>
  <si>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</si>
  <si>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</si>
  <si>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</si>
  <si>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</si>
  <si>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</si>
  <si>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</si>
  <si>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</si>
  <si>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</si>
  <si>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</si>
  <si>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</si>
  <si>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</si>
  <si>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</si>
  <si>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</si>
  <si>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</si>
  <si>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</si>
  <si>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</si>
  <si>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</si>
  <si>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</si>
  <si>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</si>
  <si>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</si>
  <si>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</si>
  <si>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</si>
  <si>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</si>
  <si>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</si>
  <si>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</si>
  <si>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</si>
  <si>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</si>
  <si>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</si>
  <si>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</si>
  <si>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</si>
  <si>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</si>
  <si>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</si>
  <si>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</si>
  <si>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</si>
  <si>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</si>
  <si>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</si>
  <si>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</si>
  <si>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</si>
  <si>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</si>
  <si>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</si>
  <si>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</si>
  <si>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</si>
  <si>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</si>
  <si>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</si>
  <si>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</si>
  <si>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</si>
  <si>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</si>
  <si>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</si>
  <si>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</si>
  <si>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</si>
  <si>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</si>
  <si>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</si>
  <si>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</si>
  <si>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</si>
  <si>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</si>
  <si>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</si>
  <si>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</si>
  <si>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</si>
  <si>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</si>
  <si>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</si>
  <si>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</si>
  <si>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</si>
  <si>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</si>
  <si>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</si>
  <si>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</si>
  <si>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</si>
  <si>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</si>
  <si>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</si>
  <si>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</si>
  <si>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</si>
  <si>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</si>
  <si>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</si>
  <si>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</si>
  <si>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</si>
  <si>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</si>
  <si>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</si>
  <si>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</si>
  <si>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</si>
  <si>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</si>
  <si>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</si>
  <si>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</si>
  <si>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</si>
  <si>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</si>
  <si>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</si>
  <si>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</si>
  <si>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</si>
  <si>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</si>
  <si>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</si>
  <si>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</si>
  <si>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</si>
  <si>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</si>
  <si>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</si>
  <si>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</si>
  <si>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</si>
  <si>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</si>
  <si>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</si>
  <si>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</si>
  <si>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</si>
  <si>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</si>
  <si>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</si>
  <si>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</si>
  <si>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</si>
  <si>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</si>
  <si>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</si>
  <si>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</si>
  <si>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</si>
  <si>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</si>
  <si>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</si>
  <si>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</si>
  <si>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</si>
  <si>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</si>
  <si>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</si>
  <si>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</si>
  <si>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</si>
  <si>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</si>
  <si>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</si>
  <si>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</si>
  <si>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</si>
  <si>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</si>
  <si>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</si>
  <si>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</si>
  <si>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</si>
  <si>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</si>
  <si>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</si>
  <si>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</si>
  <si>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</si>
  <si>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</si>
  <si>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</si>
  <si>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</si>
  <si>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</si>
  <si>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</si>
  <si>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</si>
  <si>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</si>
  <si>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</si>
  <si>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</si>
  <si>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</si>
  <si>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</si>
  <si>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</si>
  <si>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</si>
  <si>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</si>
  <si>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</si>
  <si>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</si>
  <si>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</si>
  <si>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</si>
  <si>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</si>
  <si>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</si>
  <si>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</si>
  <si>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</si>
  <si>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</si>
  <si>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</si>
  <si>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</si>
  <si>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</si>
  <si>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</si>
  <si>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</si>
  <si>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</si>
  <si>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</si>
  <si>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</si>
  <si>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</si>
  <si>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</si>
  <si>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</si>
  <si>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</si>
  <si>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</si>
  <si>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</si>
  <si>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</si>
  <si>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</si>
  <si>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</si>
  <si>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</si>
  <si>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</si>
  <si>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</si>
  <si>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</si>
  <si>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</si>
  <si>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</si>
  <si>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</si>
  <si>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</si>
  <si>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</si>
  <si>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</si>
  <si>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</si>
  <si>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</si>
  <si>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</si>
  <si>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</si>
  <si>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</si>
  <si>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</si>
  <si>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</si>
  <si>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</si>
  <si>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</si>
  <si>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</si>
  <si>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</si>
  <si>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</si>
  <si>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</si>
  <si>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</si>
  <si>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</si>
  <si>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</si>
  <si>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</si>
  <si>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</si>
  <si>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</si>
  <si>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</si>
  <si>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</si>
  <si>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</si>
  <si>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</si>
  <si>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</si>
  <si>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</si>
  <si>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</si>
  <si>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</si>
  <si>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</si>
  <si>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</si>
  <si>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</si>
  <si>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</si>
  <si>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</si>
  <si>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</si>
  <si>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</si>
  <si>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</si>
  <si>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</si>
  <si>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</si>
  <si>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</si>
  <si>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</si>
  <si>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</si>
  <si>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</si>
  <si>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</si>
  <si>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</si>
  <si>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</si>
  <si>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</si>
  <si>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</si>
  <si>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</si>
  <si>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</si>
  <si>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</si>
  <si>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</si>
  <si>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</si>
  <si>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</si>
  <si>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</si>
  <si>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</si>
  <si>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</si>
  <si>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</si>
  <si>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</si>
  <si>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</si>
  <si>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</si>
  <si>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</si>
  <si>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</si>
  <si>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</si>
  <si>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</si>
  <si>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</si>
  <si>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</si>
  <si>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</si>
  <si>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</si>
  <si>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</si>
  <si>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</si>
  <si>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</si>
  <si>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</si>
  <si>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</si>
  <si>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</si>
  <si>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</si>
  <si>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</si>
  <si>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</si>
  <si>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</si>
  <si>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</si>
  <si>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</si>
  <si>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</si>
  <si>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</si>
  <si>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</si>
  <si>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</si>
  <si>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</si>
  <si>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</si>
  <si>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</si>
  <si>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</si>
  <si>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</si>
  <si>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</si>
  <si>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</si>
  <si>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</si>
  <si>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</si>
  <si>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</si>
  <si>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</si>
  <si>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</si>
  <si>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</si>
  <si>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</si>
  <si>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</si>
  <si>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</si>
  <si>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</si>
  <si>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</si>
  <si>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</si>
  <si>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</si>
  <si>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</si>
  <si>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</si>
  <si>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</si>
  <si>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</si>
  <si>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</si>
  <si>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</si>
  <si>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</si>
  <si>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</si>
  <si>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</si>
  <si>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</si>
  <si>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</si>
  <si>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</si>
  <si>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</si>
  <si>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</si>
  <si>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</si>
  <si>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</si>
  <si>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</si>
  <si>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</si>
  <si>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</si>
  <si>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</si>
  <si>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</si>
  <si>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</si>
  <si>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</si>
  <si>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</si>
  <si>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</si>
  <si>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</si>
  <si>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</si>
  <si>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</si>
  <si>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</si>
  <si>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</si>
  <si>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</si>
  <si>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</si>
  <si>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</si>
  <si>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</si>
  <si>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</si>
  <si>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</si>
  <si>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</si>
  <si>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</si>
  <si>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</si>
  <si>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</si>
  <si>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</si>
  <si>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</si>
  <si>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</si>
  <si>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</si>
  <si>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</si>
  <si>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</si>
  <si>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</si>
  <si>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</si>
  <si>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</si>
  <si>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</si>
  <si>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</si>
  <si>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</si>
  <si>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</si>
  <si>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</si>
  <si>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</si>
  <si>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</si>
  <si>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</si>
  <si>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</si>
  <si>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</si>
  <si>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</si>
  <si>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</si>
  <si>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</si>
  <si>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</si>
  <si>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</si>
  <si>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</si>
  <si>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</si>
  <si>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</si>
  <si>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</si>
  <si>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</si>
  <si>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</si>
  <si>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</si>
  <si>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</si>
  <si>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</si>
  <si>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</si>
  <si>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</si>
  <si>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</si>
  <si>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</si>
  <si>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</si>
  <si>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</si>
  <si>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</si>
  <si>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</si>
  <si>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</si>
  <si>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</si>
  <si>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</si>
  <si>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</si>
  <si>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</si>
  <si>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</si>
  <si>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</si>
  <si>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</si>
  <si>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</si>
  <si>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</si>
  <si>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</si>
  <si>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</si>
  <si>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</si>
  <si>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</si>
  <si>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</si>
  <si>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</si>
  <si>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</si>
  <si>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</si>
  <si>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</si>
  <si>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</si>
  <si>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</si>
  <si>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</si>
  <si>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</si>
  <si>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</si>
  <si>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</si>
  <si>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</si>
  <si>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</si>
  <si>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</si>
  <si>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</si>
  <si>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</si>
  <si>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</si>
  <si>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</si>
  <si>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</si>
  <si>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</si>
  <si>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</si>
  <si>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</si>
  <si>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</si>
  <si>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</si>
  <si>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</si>
  <si>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</si>
  <si>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</si>
  <si>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</si>
  <si>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</si>
  <si>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</si>
  <si>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</si>
  <si>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</si>
  <si>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</si>
  <si>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</si>
  <si>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</si>
  <si>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</si>
  <si>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</si>
  <si>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</si>
  <si>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</si>
  <si>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</si>
  <si>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</si>
  <si>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</si>
  <si>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</si>
  <si>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</si>
  <si>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</si>
  <si>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</si>
  <si>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</si>
  <si>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</si>
  <si>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</si>
  <si>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</si>
  <si>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</si>
  <si>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</si>
  <si>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</si>
  <si>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</si>
  <si>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</si>
  <si>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</si>
  <si>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</si>
  <si>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</si>
  <si>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</si>
  <si>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</si>
  <si>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</si>
  <si>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</si>
  <si>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</si>
  <si>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</si>
  <si>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</si>
  <si>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</si>
  <si>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</si>
  <si>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</si>
  <si>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</si>
  <si>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</si>
  <si>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</si>
  <si>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</si>
  <si>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</si>
  <si>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</si>
  <si>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</si>
  <si>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</si>
  <si>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</si>
  <si>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</si>
  <si>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</si>
  <si>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</si>
  <si>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</si>
  <si>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</si>
  <si>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</si>
  <si>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</si>
  <si>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</si>
  <si>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</si>
  <si>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</si>
  <si>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</si>
  <si>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</si>
  <si>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</si>
  <si>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</si>
  <si>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</si>
  <si>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</si>
  <si>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</si>
  <si>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</si>
  <si>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</si>
  <si>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</si>
  <si>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</si>
  <si>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</si>
  <si>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</si>
  <si>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</si>
  <si>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</si>
  <si>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</si>
  <si>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</si>
  <si>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</si>
  <si>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</si>
  <si>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</si>
  <si>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</si>
  <si>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</si>
  <si>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</si>
  <si>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</si>
  <si>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</si>
  <si>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</si>
  <si>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</si>
  <si>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</si>
  <si>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</si>
  <si>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</si>
  <si>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</si>
  <si>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</si>
  <si>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</si>
  <si>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</si>
  <si>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</si>
  <si>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</si>
  <si>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</si>
  <si>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</si>
  <si>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</si>
  <si>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</si>
  <si>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</si>
  <si>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</si>
  <si>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</si>
  <si>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</si>
  <si>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</si>
  <si>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</si>
  <si>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</si>
  <si>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</si>
  <si>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</si>
  <si>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</si>
  <si>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</si>
  <si>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</si>
  <si>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</si>
  <si>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</si>
  <si>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</si>
  <si>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</si>
  <si>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</si>
  <si>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</si>
  <si>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</si>
  <si>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</si>
  <si>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</si>
  <si>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</si>
  <si>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</si>
  <si>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</si>
  <si>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</si>
  <si>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</si>
  <si>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</si>
  <si>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</si>
  <si>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</si>
  <si>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</si>
  <si>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</si>
  <si>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</si>
  <si>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</si>
  <si>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</si>
  <si>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</si>
  <si>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</si>
  <si>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</si>
  <si>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</si>
  <si>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</si>
  <si>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</si>
  <si>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</si>
  <si>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</si>
  <si>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</si>
  <si>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</si>
  <si>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</si>
  <si>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</si>
  <si>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</si>
  <si>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</si>
  <si>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</si>
  <si>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</si>
  <si>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</si>
  <si>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</si>
  <si>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</si>
  <si>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</si>
  <si>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</si>
  <si>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</si>
  <si>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</si>
  <si>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</si>
  <si>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</si>
  <si>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</si>
  <si>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</si>
  <si>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</si>
  <si>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</si>
  <si>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</si>
  <si>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</si>
  <si>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</si>
  <si>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</si>
  <si>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</si>
  <si>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</si>
  <si>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</si>
  <si>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</si>
  <si>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</si>
  <si>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</si>
  <si>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</si>
  <si>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</si>
  <si>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</si>
  <si>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</si>
  <si>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</si>
  <si>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</si>
  <si>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</si>
  <si>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</si>
  <si>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</si>
  <si>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</si>
  <si>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</si>
  <si>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</si>
  <si>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</si>
  <si>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</si>
  <si>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</si>
  <si>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</si>
  <si>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</si>
  <si>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</si>
  <si>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</si>
  <si>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</si>
  <si>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</si>
  <si>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</si>
  <si>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</si>
  <si>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</si>
  <si>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</si>
  <si>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</si>
  <si>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</si>
  <si>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</si>
  <si>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</si>
  <si>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</si>
  <si>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</si>
  <si>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</si>
  <si>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</si>
  <si>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</si>
  <si>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</si>
  <si>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</si>
  <si>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</si>
  <si>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</si>
  <si>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</si>
  <si>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</si>
  <si>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</si>
  <si>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</si>
  <si>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</si>
  <si>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</si>
  <si>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</si>
  <si>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</si>
  <si>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</si>
  <si>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</si>
  <si>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</si>
  <si>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</si>
  <si>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</si>
  <si>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</si>
  <si>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</si>
  <si>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</si>
  <si>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</si>
  <si>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</si>
  <si>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</si>
  <si>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</si>
  <si>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</si>
  <si>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</si>
  <si>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</si>
  <si>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</si>
  <si>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</si>
  <si>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</si>
  <si>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</si>
  <si>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</si>
  <si>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</si>
  <si>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</si>
  <si>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</si>
  <si>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</si>
  <si>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</si>
  <si>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</si>
  <si>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</si>
  <si>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</si>
  <si>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</si>
  <si>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</si>
  <si>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</si>
  <si>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</si>
  <si>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</si>
  <si>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</si>
  <si>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</si>
  <si>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</si>
  <si>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</si>
  <si>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</si>
  <si>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</si>
  <si>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</si>
  <si>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</si>
  <si>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</si>
  <si>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</si>
  <si>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</si>
  <si>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</si>
  <si>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</si>
  <si>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</si>
  <si>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</si>
  <si>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</si>
  <si>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</si>
  <si>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</si>
  <si>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</si>
  <si>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</si>
  <si>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</si>
  <si>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</si>
  <si>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</si>
  <si>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</si>
  <si>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</si>
  <si>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</si>
  <si>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</si>
  <si>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</si>
  <si>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</si>
  <si>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</si>
  <si>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</si>
  <si>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</si>
  <si>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</si>
  <si>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</si>
  <si>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</si>
  <si>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</si>
  <si>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</si>
  <si>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</si>
  <si>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</si>
  <si>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</si>
  <si>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</si>
  <si>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</si>
  <si>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</si>
  <si>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</si>
  <si>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</si>
  <si>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</si>
  <si>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</si>
  <si>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</si>
  <si>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</si>
  <si>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</si>
  <si>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</si>
  <si>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</si>
  <si>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</si>
  <si>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</si>
  <si>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</si>
  <si>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</si>
  <si>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</si>
  <si>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</si>
  <si>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</si>
  <si>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</si>
  <si>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</si>
  <si>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</si>
  <si>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</si>
  <si>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</si>
  <si>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</si>
  <si>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</si>
  <si>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</si>
  <si>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</si>
  <si>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</si>
  <si>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</si>
  <si>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</si>
  <si>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</si>
  <si>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</si>
  <si>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</si>
  <si>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</si>
  <si>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</si>
  <si>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</si>
  <si>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</si>
  <si>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</si>
  <si>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</si>
  <si>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</si>
  <si>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</si>
  <si>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</si>
  <si>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</si>
  <si>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</si>
  <si>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</si>
  <si>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</si>
  <si>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</si>
  <si>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</si>
  <si>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</si>
  <si>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</si>
  <si>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</si>
  <si>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</si>
  <si>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</si>
  <si>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</si>
  <si>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</si>
  <si>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</si>
  <si>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</si>
  <si>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</si>
  <si>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</si>
  <si>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</si>
  <si>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</si>
  <si>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</si>
  <si>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</si>
  <si>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</si>
  <si>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</si>
  <si>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</si>
  <si>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</si>
  <si>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</si>
  <si>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</si>
  <si>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</si>
  <si>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</si>
  <si>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</si>
  <si>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</si>
  <si>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</si>
  <si>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</si>
  <si>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</si>
  <si>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</si>
  <si>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</si>
  <si>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</si>
  <si>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</si>
  <si>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</si>
  <si>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</si>
  <si>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</si>
  <si>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</si>
  <si>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</si>
  <si>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</si>
  <si>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</si>
  <si>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</si>
  <si>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</si>
  <si>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</si>
  <si>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</si>
  <si>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</si>
  <si>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</si>
  <si>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</si>
  <si>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</si>
  <si>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</si>
  <si>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</si>
  <si>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</si>
  <si>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</si>
  <si>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</si>
  <si>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</si>
  <si>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</si>
  <si>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</si>
  <si>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</si>
  <si>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</si>
  <si>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</si>
  <si>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</si>
  <si>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</si>
  <si>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</si>
  <si>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</si>
  <si>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</si>
  <si>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</si>
  <si>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</si>
  <si>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</si>
  <si>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</si>
  <si>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</si>
  <si>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</si>
  <si>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</si>
  <si>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</si>
  <si>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</si>
  <si>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</si>
  <si>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</si>
  <si>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</si>
  <si>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</si>
  <si>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</si>
  <si>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</si>
  <si>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</si>
  <si>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</si>
  <si>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</si>
  <si>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</si>
  <si>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</si>
  <si>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</si>
  <si>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</si>
  <si>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</si>
  <si>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</si>
  <si>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</si>
  <si>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</si>
  <si>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</si>
  <si>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</si>
  <si>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</si>
  <si>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</si>
  <si>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</si>
  <si>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</si>
  <si>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</si>
  <si>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</si>
  <si>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</si>
  <si>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</si>
  <si>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</si>
  <si>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</si>
  <si>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</si>
  <si>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</si>
  <si>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</si>
  <si>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</si>
  <si>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</si>
  <si>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</si>
  <si>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</si>
  <si>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</si>
  <si>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</si>
  <si>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</si>
  <si>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</si>
  <si>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</si>
  <si>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</si>
  <si>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</si>
  <si>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</si>
  <si>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</si>
  <si>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</si>
  <si>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</si>
  <si>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</si>
  <si>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</si>
  <si>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</si>
  <si>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</si>
  <si>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</si>
  <si>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</si>
  <si>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</si>
  <si>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</si>
  <si>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</si>
  <si>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</si>
  <si>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</si>
  <si>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</si>
  <si>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</si>
  <si>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</si>
  <si>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</si>
  <si>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</si>
  <si>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</si>
  <si>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</si>
  <si>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</si>
  <si>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</si>
  <si>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</si>
  <si>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</si>
  <si>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</si>
  <si>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</si>
  <si>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</si>
  <si>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</si>
  <si>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</si>
  <si>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</si>
  <si>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</si>
  <si>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</si>
  <si>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</si>
  <si>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</si>
  <si>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</si>
  <si>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</si>
  <si>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</si>
  <si>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</si>
  <si>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</si>
  <si>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</si>
  <si>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</si>
  <si>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</si>
  <si>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</si>
  <si>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</si>
  <si>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</si>
  <si>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</si>
  <si>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</si>
  <si>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</si>
  <si>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</si>
  <si>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</si>
  <si>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</si>
  <si>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</si>
  <si>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</si>
  <si>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</si>
  <si>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</si>
  <si>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</si>
  <si>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</si>
  <si>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</si>
  <si>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</si>
  <si>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</si>
  <si>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</si>
  <si>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</si>
  <si>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</si>
  <si>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</si>
  <si>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</si>
  <si>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</si>
  <si>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</si>
  <si>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</si>
  <si>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</si>
  <si>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</si>
  <si>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</si>
  <si>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</si>
  <si>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</si>
  <si>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</si>
  <si>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</si>
  <si>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</si>
  <si>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</si>
  <si>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</si>
  <si>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</si>
  <si>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</si>
  <si>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</si>
  <si>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</si>
  <si>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</si>
  <si>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</si>
  <si>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</si>
  <si>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</si>
  <si>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</si>
  <si>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</si>
  <si>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</si>
  <si>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</si>
  <si>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</si>
  <si>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</si>
  <si>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</si>
  <si>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</si>
  <si>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</si>
  <si>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</si>
  <si>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</si>
  <si>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</si>
  <si>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</si>
  <si>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</si>
  <si>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</si>
  <si>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</si>
  <si>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</si>
  <si>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</si>
  <si>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</si>
  <si>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</si>
  <si>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</si>
  <si>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</si>
  <si>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</si>
  <si>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</si>
  <si>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</si>
  <si>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</si>
  <si>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</si>
  <si>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</si>
  <si>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</si>
  <si>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</si>
  <si>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</si>
  <si>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</si>
  <si>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</si>
  <si>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</si>
  <si>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</si>
  <si>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</si>
  <si>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</si>
  <si>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</si>
  <si>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</si>
  <si>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</si>
  <si>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</si>
  <si>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</si>
  <si>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</si>
  <si>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</si>
  <si>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</si>
  <si>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</si>
  <si>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</si>
  <si>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</si>
  <si>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</si>
  <si>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</si>
  <si>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</si>
  <si>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</si>
  <si>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</si>
  <si>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</si>
  <si>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</si>
  <si>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</si>
  <si>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</si>
  <si>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</si>
  <si>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</si>
  <si>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</si>
  <si>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</si>
  <si>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</si>
  <si>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</si>
  <si>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</si>
  <si>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</si>
  <si>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</si>
  <si>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</si>
  <si>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</si>
  <si>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</si>
  <si>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</si>
  <si>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</si>
  <si>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</si>
  <si>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</si>
  <si>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</si>
  <si>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</si>
  <si>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</si>
  <si>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</si>
  <si>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</si>
  <si>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</si>
  <si>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</si>
  <si>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</si>
  <si>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</si>
  <si>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</si>
  <si>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</si>
  <si>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</si>
  <si>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</si>
  <si>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</si>
  <si>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</si>
  <si>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</si>
  <si>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</si>
  <si>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</si>
  <si>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</si>
  <si>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</si>
  <si>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</si>
  <si>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</si>
  <si>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</si>
  <si>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</si>
  <si>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</si>
  <si>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</si>
  <si>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</si>
  <si>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</si>
  <si>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</si>
  <si>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</si>
  <si>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</si>
  <si>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</si>
  <si>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</si>
  <si>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</si>
  <si>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</si>
  <si>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</si>
  <si>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</si>
  <si>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</si>
  <si>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</si>
  <si>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</si>
  <si>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</si>
  <si>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</si>
  <si>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</si>
  <si>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</si>
  <si>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</si>
  <si>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</si>
  <si>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</si>
  <si>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</si>
  <si>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</si>
  <si>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</si>
  <si>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</si>
  <si>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</si>
  <si>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</si>
  <si>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</si>
  <si>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</si>
  <si>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</si>
  <si>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</si>
  <si>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</si>
  <si>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</si>
  <si>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</si>
  <si>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</si>
  <si>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</si>
  <si>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</si>
  <si>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</si>
  <si>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</si>
  <si>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</si>
  <si>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</si>
  <si>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</si>
  <si>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</si>
  <si>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</si>
  <si>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</si>
  <si>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</si>
  <si>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</si>
  <si>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</si>
  <si>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</si>
  <si>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</si>
  <si>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</si>
  <si>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</si>
  <si>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</si>
  <si>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</si>
  <si>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</si>
  <si>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</si>
  <si>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</si>
  <si>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</si>
  <si>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</si>
  <si>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</si>
  <si>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</si>
  <si>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</si>
  <si>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</si>
  <si>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</si>
  <si>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</si>
  <si>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</si>
  <si>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</si>
  <si>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</si>
  <si>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</si>
  <si>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</si>
  <si>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</si>
  <si>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</si>
  <si>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</si>
  <si>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</si>
  <si>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</si>
  <si>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</si>
  <si>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</si>
  <si>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</si>
  <si>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</si>
  <si>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</si>
  <si>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</si>
  <si>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</si>
  <si>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</si>
  <si>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</si>
  <si>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</si>
  <si>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</si>
  <si>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</si>
  <si>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</si>
  <si>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</si>
  <si>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</si>
  <si>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</si>
  <si>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</si>
  <si>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</si>
  <si>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</si>
  <si>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</si>
  <si>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</si>
  <si>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</si>
  <si>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</si>
  <si>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</si>
  <si>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</si>
  <si>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</si>
  <si>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</si>
  <si>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</si>
  <si>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</si>
  <si>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</si>
  <si>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</si>
  <si>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</si>
  <si>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</si>
  <si>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</si>
  <si>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</si>
  <si>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</si>
  <si>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</si>
  <si>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</si>
  <si>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</si>
  <si>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</si>
  <si>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</si>
  <si>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</si>
  <si>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</si>
  <si>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</si>
  <si>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</si>
  <si>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</si>
  <si>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</si>
  <si>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</si>
  <si>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</si>
  <si>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</si>
  <si>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</si>
  <si>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</si>
  <si>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</si>
  <si>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</si>
  <si>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</si>
  <si>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</si>
  <si>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</si>
  <si>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</si>
  <si>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</si>
  <si>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</si>
  <si>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</si>
  <si>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</si>
  <si>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</si>
  <si>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</si>
  <si>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</si>
  <si>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</si>
  <si>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</si>
  <si>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</si>
  <si>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</si>
  <si>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</si>
  <si>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</si>
  <si>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</si>
  <si>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</si>
  <si>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</si>
  <si>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</si>
  <si>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</si>
  <si>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</si>
  <si>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</si>
  <si>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</si>
  <si>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</si>
  <si>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</si>
  <si>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</si>
  <si>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</si>
  <si>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</si>
  <si>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</si>
  <si>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</si>
  <si>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</si>
  <si>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</si>
  <si>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</si>
  <si>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</si>
  <si>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</si>
  <si>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</si>
  <si>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</si>
  <si>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</si>
  <si>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</si>
  <si>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</si>
  <si>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</si>
  <si>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</si>
  <si>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</si>
  <si>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</si>
  <si>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</si>
  <si>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</si>
  <si>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</si>
  <si>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</si>
  <si>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</si>
  <si>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</si>
  <si>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</si>
  <si>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</si>
  <si>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</si>
  <si>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</si>
  <si>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</si>
  <si>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</si>
  <si>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</si>
  <si>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</si>
  <si>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</si>
  <si>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</si>
  <si>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</si>
  <si>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</si>
  <si>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</si>
  <si>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</si>
  <si>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</si>
  <si>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</si>
  <si>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</si>
  <si>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</si>
  <si>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</si>
  <si>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</si>
  <si>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</si>
  <si>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</si>
  <si>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</si>
  <si>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</si>
  <si>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</si>
  <si>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</si>
  <si>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</si>
  <si>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</si>
  <si>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</si>
  <si>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</si>
  <si>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</si>
  <si>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</si>
  <si>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</si>
  <si>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</si>
  <si>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</si>
  <si>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</si>
  <si>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</si>
  <si>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</si>
  <si>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</si>
  <si>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</si>
  <si>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</si>
  <si>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</si>
  <si>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</si>
  <si>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</si>
  <si>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</si>
  <si>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</si>
  <si>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</si>
  <si>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</si>
  <si>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</si>
  <si>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</si>
  <si>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</si>
  <si>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</si>
  <si>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</si>
  <si>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</si>
  <si>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</si>
  <si>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</si>
  <si>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</si>
  <si>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</si>
  <si>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</si>
  <si>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</si>
  <si>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</si>
  <si>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</si>
  <si>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</si>
  <si>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</si>
  <si>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</si>
  <si>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</si>
  <si>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</si>
  <si>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</si>
  <si>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</si>
  <si>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</si>
  <si>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</si>
  <si>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</si>
  <si>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</si>
  <si>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</si>
  <si>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</si>
  <si>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</si>
  <si>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</si>
  <si>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</si>
  <si>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</si>
  <si>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</si>
  <si>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</si>
  <si>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</si>
  <si>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</si>
  <si>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</si>
  <si>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</si>
  <si>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</si>
  <si>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</si>
  <si>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</si>
  <si>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</si>
  <si>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</si>
  <si>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</si>
  <si>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</si>
  <si>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</si>
  <si>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</si>
  <si>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</si>
  <si>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</si>
  <si>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</si>
  <si>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</si>
  <si>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</si>
  <si>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</si>
  <si>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</si>
  <si>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</si>
  <si>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</si>
  <si>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</si>
  <si>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</si>
  <si>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</si>
  <si>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</si>
  <si>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</si>
  <si>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</si>
  <si>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</si>
  <si>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</si>
  <si>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</si>
  <si>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</si>
  <si>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</si>
  <si>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</si>
  <si>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</si>
  <si>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</si>
  <si>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</si>
  <si>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</si>
  <si>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</si>
  <si>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</si>
  <si>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</si>
  <si>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</si>
  <si>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</si>
  <si>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</si>
  <si>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</si>
  <si>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</si>
  <si>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</si>
  <si>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</si>
  <si>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</si>
  <si>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</si>
  <si>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</si>
  <si>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</si>
  <si>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</si>
  <si>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</si>
  <si>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</si>
  <si>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</si>
  <si>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</si>
  <si>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</si>
  <si>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</si>
  <si>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</si>
  <si>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</si>
  <si>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</si>
  <si>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</si>
  <si>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</si>
  <si>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</si>
  <si>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</si>
  <si>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</si>
  <si>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</si>
  <si>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</si>
  <si>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</si>
  <si>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</si>
  <si>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</si>
  <si>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</si>
  <si>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</si>
  <si>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</si>
  <si>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</si>
  <si>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</si>
  <si>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</si>
  <si>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</si>
  <si>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</si>
  <si>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</si>
  <si>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</si>
  <si>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</si>
  <si>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</si>
  <si>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</si>
  <si>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</si>
  <si>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</si>
  <si>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</si>
  <si>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</si>
  <si>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</si>
  <si>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</si>
  <si>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</si>
  <si>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</si>
  <si>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</si>
  <si>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</si>
  <si>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</si>
  <si>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</si>
  <si>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</si>
  <si>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</si>
  <si>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</si>
  <si>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</si>
  <si>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</si>
  <si>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</si>
  <si>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</si>
  <si>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</si>
  <si>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</si>
  <si>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</si>
  <si>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</si>
  <si>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</si>
  <si>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</si>
  <si>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</si>
  <si>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</si>
  <si>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</si>
  <si>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</si>
  <si>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</si>
  <si>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</si>
  <si>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</si>
  <si>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</si>
  <si>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</si>
  <si>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</si>
  <si>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</si>
  <si>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</si>
  <si>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</si>
  <si>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</si>
  <si>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</si>
  <si>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</si>
  <si>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</si>
  <si>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</si>
  <si>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</si>
  <si>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</si>
  <si>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</si>
  <si>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</si>
  <si>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</si>
  <si>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</si>
  <si>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</si>
  <si>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</si>
  <si>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</si>
  <si>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</si>
  <si>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</si>
  <si>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</si>
  <si>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</si>
  <si>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</si>
  <si>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</si>
  <si>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</si>
  <si>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</si>
  <si>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</si>
  <si>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</si>
  <si>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</si>
  <si>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</si>
  <si>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</si>
  <si>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</si>
  <si>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</si>
  <si>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</si>
  <si>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</si>
  <si>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</si>
  <si>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</si>
  <si>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</si>
  <si>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</si>
  <si>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</si>
  <si>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</si>
  <si>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</si>
  <si>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</si>
  <si>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</si>
  <si>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</si>
  <si>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</si>
  <si>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</si>
  <si>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</si>
  <si>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</si>
  <si>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</si>
  <si>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</si>
  <si>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</si>
  <si>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</si>
  <si>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</si>
  <si>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</si>
  <si>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</si>
  <si>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</si>
  <si>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</si>
  <si>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</si>
  <si>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</si>
  <si>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</si>
  <si>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</si>
  <si>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</si>
  <si>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</si>
  <si>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</si>
  <si>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</si>
  <si>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</si>
  <si>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</si>
  <si>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</si>
  <si>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</si>
  <si>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</si>
  <si>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</si>
  <si>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</si>
  <si>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</si>
  <si>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</si>
  <si>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</si>
  <si>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</si>
  <si>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</si>
  <si>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</si>
  <si>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</si>
  <si>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</si>
  <si>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</si>
  <si>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</si>
  <si>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</si>
  <si>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</si>
  <si>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</si>
  <si>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</si>
  <si>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</si>
  <si>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</si>
  <si>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</si>
  <si>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</si>
  <si>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</si>
  <si>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</si>
  <si>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</si>
  <si>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</si>
  <si>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</si>
  <si>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</si>
  <si>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</si>
  <si>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</si>
  <si>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</si>
  <si>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</si>
  <si>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</si>
  <si>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</si>
  <si>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</si>
  <si>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</si>
  <si>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</si>
  <si>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</si>
  <si>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</si>
  <si>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</si>
  <si>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</si>
  <si>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</si>
  <si>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</si>
  <si>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</si>
  <si>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</si>
  <si>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</si>
  <si>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</si>
  <si>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</si>
  <si>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</si>
  <si>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</si>
  <si>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</si>
  <si>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</si>
  <si>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</si>
  <si>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</si>
  <si>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</si>
  <si>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</si>
  <si>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</si>
  <si>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</si>
  <si>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</si>
  <si>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</si>
  <si>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</si>
  <si>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</si>
  <si>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</si>
  <si>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</si>
  <si>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</si>
  <si>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</si>
  <si>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</si>
  <si>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</si>
  <si>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</si>
  <si>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</si>
  <si>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</si>
  <si>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</si>
  <si>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</si>
  <si>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</si>
  <si>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</si>
  <si>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</si>
  <si>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</si>
  <si>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</si>
  <si>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</si>
  <si>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</si>
  <si>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</si>
  <si>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</si>
  <si>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</si>
  <si>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</si>
  <si>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</si>
  <si>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</si>
  <si>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</si>
  <si>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</si>
  <si>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</si>
  <si>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</si>
  <si>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</si>
  <si>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</si>
  <si>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</si>
  <si>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</si>
  <si>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</si>
  <si>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</si>
  <si>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</si>
  <si>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</si>
  <si>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</si>
  <si>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</si>
  <si>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</si>
  <si>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</si>
  <si>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</si>
  <si>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</si>
  <si>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</si>
  <si>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</si>
  <si>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</si>
  <si>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</si>
  <si>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</si>
  <si>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</si>
  <si>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</si>
  <si>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</si>
  <si>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</si>
  <si>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</si>
  <si>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</si>
  <si>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</si>
  <si>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</si>
  <si>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</si>
  <si>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</si>
  <si>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</si>
  <si>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</si>
  <si>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</si>
  <si>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</si>
  <si>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</si>
  <si>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</si>
  <si>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</si>
  <si>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</si>
  <si>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</si>
  <si>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</si>
  <si>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</si>
  <si>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</si>
  <si>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</si>
  <si>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</si>
  <si>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</si>
  <si>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</si>
  <si>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</si>
  <si>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</si>
  <si>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</si>
  <si>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</si>
  <si>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</si>
  <si>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</si>
  <si>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</si>
  <si>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</si>
  <si>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</si>
  <si>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</si>
  <si>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</si>
  <si>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</si>
  <si>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</si>
  <si>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</si>
  <si>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</si>
  <si>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</si>
  <si>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</si>
  <si>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</si>
  <si>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</si>
  <si>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</si>
  <si>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</si>
  <si>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</si>
  <si>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</si>
  <si>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</si>
  <si>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</si>
  <si>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</si>
  <si>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</si>
  <si>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</si>
  <si>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</si>
  <si>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</si>
  <si>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</si>
  <si>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</si>
  <si>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</si>
  <si>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</si>
  <si>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</si>
  <si>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</si>
  <si>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</si>
  <si>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</si>
  <si>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</si>
  <si>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</si>
  <si>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</si>
  <si>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</si>
  <si>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</si>
  <si>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</si>
  <si>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</si>
  <si>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</si>
  <si>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</si>
  <si>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</si>
  <si>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</si>
  <si>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</si>
  <si>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</si>
  <si>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</si>
  <si>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</si>
  <si>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</si>
  <si>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</si>
  <si>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</si>
  <si>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</si>
  <si>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</si>
  <si>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</si>
  <si>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</si>
  <si>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</si>
  <si>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</si>
  <si>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</si>
  <si>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</si>
  <si>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</si>
  <si>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</si>
  <si>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</si>
  <si>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</si>
  <si>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</si>
  <si>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</si>
  <si>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</si>
  <si>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</si>
  <si>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</si>
  <si>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</si>
  <si>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</si>
  <si>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</si>
  <si>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</si>
  <si>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</si>
  <si>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</si>
  <si>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</si>
  <si>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</si>
  <si>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</si>
  <si>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</si>
  <si>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</si>
  <si>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</si>
  <si>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</si>
  <si>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</si>
  <si>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</si>
  <si>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</si>
  <si>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</si>
  <si>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</si>
  <si>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</si>
  <si>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</si>
  <si>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</si>
  <si>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</si>
  <si>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</si>
  <si>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</si>
  <si>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</si>
  <si>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</si>
  <si>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</si>
  <si>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</si>
  <si>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</si>
  <si>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</si>
  <si>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</si>
  <si>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</si>
  <si>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</si>
  <si>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</si>
  <si>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</si>
  <si>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</si>
  <si>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</si>
  <si>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</si>
  <si>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</si>
  <si>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</si>
  <si>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</si>
  <si>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</si>
  <si>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</si>
  <si>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</si>
  <si>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</si>
  <si>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</si>
  <si>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</si>
  <si>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</si>
  <si>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</si>
  <si>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</si>
  <si>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</si>
  <si>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</si>
  <si>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</si>
  <si>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</si>
  <si>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</si>
  <si>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</si>
  <si>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</si>
  <si>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</si>
  <si>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</si>
  <si>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</si>
  <si>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</si>
  <si>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</si>
  <si>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</si>
  <si>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</si>
  <si>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</si>
  <si>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</si>
  <si>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</si>
  <si>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</si>
  <si>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</si>
  <si>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</si>
  <si>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</si>
  <si>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</si>
  <si>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</si>
  <si>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</si>
  <si>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</si>
  <si>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</si>
  <si>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</si>
  <si>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</si>
  <si>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</si>
  <si>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</si>
  <si>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</si>
  <si>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</si>
  <si>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</si>
  <si>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</si>
  <si>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</si>
  <si>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</si>
  <si>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</si>
  <si>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</si>
  <si>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</si>
  <si>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</si>
  <si>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</si>
  <si>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</si>
  <si>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</si>
  <si>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</si>
  <si>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</si>
  <si>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</si>
  <si>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</si>
  <si>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</si>
  <si>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</si>
  <si>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</si>
  <si>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</si>
  <si>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</si>
  <si>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</si>
  <si>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</si>
  <si>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</si>
  <si>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</si>
  <si>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</si>
  <si>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</si>
  <si>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</si>
  <si>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</si>
  <si>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</si>
  <si>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</si>
  <si>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</si>
  <si>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</si>
  <si>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</si>
  <si>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</si>
  <si>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</si>
  <si>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</si>
  <si>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</si>
  <si>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</si>
  <si>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</si>
  <si>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</si>
  <si>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</si>
  <si>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</si>
  <si>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</si>
  <si>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</si>
  <si>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</si>
  <si>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</si>
  <si>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</si>
  <si>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</si>
  <si>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</si>
  <si>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</si>
  <si>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</si>
  <si>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</si>
  <si>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</si>
  <si>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</si>
  <si>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</si>
  <si>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</si>
  <si>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</si>
  <si>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</si>
  <si>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</si>
  <si>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</si>
  <si>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</si>
  <si>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</si>
  <si>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</si>
  <si>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</si>
  <si>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</si>
  <si>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</si>
  <si>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</si>
  <si>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</si>
  <si>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</si>
  <si>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</si>
  <si>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</si>
  <si>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</si>
  <si>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</si>
  <si>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</si>
  <si>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</si>
  <si>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</si>
  <si>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</si>
  <si>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</si>
  <si>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</si>
  <si>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</si>
  <si>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</si>
  <si>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</si>
  <si>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</si>
  <si>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</si>
  <si>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</si>
  <si>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</si>
  <si>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</si>
  <si>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</si>
  <si>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</si>
  <si>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</si>
  <si>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</si>
  <si>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</si>
  <si>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</si>
  <si>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</si>
  <si>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</si>
  <si>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</si>
  <si>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</si>
  <si>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</si>
  <si>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</si>
  <si>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</si>
  <si>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</si>
  <si>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</si>
  <si>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</si>
  <si>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</si>
  <si>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</si>
  <si>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</si>
  <si>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</si>
  <si>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</si>
  <si>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</si>
  <si>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</si>
  <si>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</si>
  <si>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</si>
  <si>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</si>
  <si>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</si>
  <si>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</si>
  <si>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</si>
  <si>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</si>
  <si>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</si>
  <si>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</si>
  <si>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</si>
  <si>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</si>
  <si>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</si>
  <si>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</si>
  <si>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</si>
  <si>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</si>
  <si>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</si>
  <si>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</si>
  <si>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</si>
  <si>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</si>
  <si>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</si>
  <si>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</si>
  <si>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</si>
  <si>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</si>
  <si>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</si>
  <si>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</si>
  <si>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</si>
  <si>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</si>
  <si>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</si>
  <si>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</si>
  <si>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</si>
  <si>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</si>
  <si>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</si>
  <si>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</si>
  <si>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</si>
  <si>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</si>
  <si>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</si>
  <si>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</si>
  <si>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</si>
  <si>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</si>
  <si>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</si>
  <si>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</si>
  <si>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</si>
  <si>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</si>
  <si>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</si>
  <si>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</si>
  <si>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</si>
  <si>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</si>
  <si>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</si>
  <si>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</si>
  <si>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</si>
  <si>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</si>
  <si>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</si>
  <si>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</si>
  <si>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</si>
  <si>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</si>
  <si>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</si>
  <si>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</si>
  <si>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</si>
  <si>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</si>
  <si>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</si>
  <si>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</si>
  <si>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</si>
  <si>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</si>
  <si>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</si>
  <si>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</si>
  <si>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</si>
  <si>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</si>
  <si>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</si>
  <si>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</si>
  <si>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</si>
  <si>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</si>
  <si>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</si>
  <si>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</si>
  <si>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</si>
  <si>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</si>
  <si>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</si>
  <si>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</si>
  <si>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</si>
  <si>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</si>
  <si>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</si>
  <si>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</si>
  <si>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</si>
  <si>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</si>
  <si>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</si>
  <si>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</si>
  <si>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</si>
  <si>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</si>
  <si>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</si>
  <si>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</si>
  <si>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</si>
  <si>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</si>
  <si>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</si>
  <si>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</si>
  <si>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</si>
  <si>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</si>
  <si>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</si>
  <si>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</si>
  <si>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</si>
  <si>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</si>
  <si>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</si>
  <si>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</si>
  <si>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</si>
  <si>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</si>
  <si>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</si>
  <si>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</si>
  <si>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</si>
  <si>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</si>
  <si>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</si>
  <si>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</si>
  <si>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</si>
  <si>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</si>
  <si>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</si>
  <si>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</si>
  <si>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</si>
  <si>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</si>
  <si>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</si>
  <si>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</si>
  <si>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</si>
  <si>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</si>
  <si>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</si>
  <si>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</si>
  <si>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</si>
  <si>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</si>
  <si>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</si>
  <si>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</si>
  <si>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</si>
  <si>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</si>
  <si>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</si>
  <si>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</si>
  <si>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</si>
  <si>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</si>
  <si>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</si>
  <si>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</si>
  <si>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</si>
  <si>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</si>
  <si>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</si>
  <si>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</si>
  <si>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</si>
  <si>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</si>
  <si>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</si>
  <si>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</si>
  <si>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</si>
  <si>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</si>
  <si>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</si>
  <si>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</si>
  <si>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</si>
  <si>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</si>
  <si>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</si>
  <si>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</si>
  <si>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</si>
  <si>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</si>
  <si>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</si>
  <si>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</si>
  <si>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</si>
  <si>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</si>
  <si>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</si>
  <si>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</si>
  <si>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</si>
  <si>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</si>
  <si>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</si>
  <si>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</si>
  <si>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</si>
  <si>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</si>
  <si>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</si>
  <si>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</si>
  <si>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</si>
  <si>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</si>
  <si>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</si>
  <si>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</si>
  <si>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</si>
  <si>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</si>
  <si>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</si>
  <si>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</si>
  <si>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</si>
  <si>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</si>
  <si>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</si>
  <si>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</si>
  <si>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</si>
  <si>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</si>
  <si>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</si>
  <si>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</si>
  <si>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</si>
  <si>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</si>
  <si>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</si>
  <si>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</si>
  <si>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</si>
  <si>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</si>
  <si>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</si>
  <si>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</si>
  <si>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</si>
  <si>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</si>
  <si>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</si>
  <si>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</si>
  <si>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</si>
  <si>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</si>
  <si>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</si>
  <si>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</si>
  <si>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</si>
  <si>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</si>
  <si>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</si>
  <si>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</si>
  <si>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</si>
  <si>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</si>
  <si>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</si>
  <si>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</si>
  <si>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</si>
  <si>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</si>
  <si>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</si>
  <si>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</si>
  <si>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</si>
  <si>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</si>
  <si>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</si>
  <si>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</si>
  <si>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</si>
  <si>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</si>
  <si>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</si>
  <si>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</si>
  <si>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</si>
  <si>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</si>
  <si>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</si>
  <si>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</si>
  <si>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</si>
  <si>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</si>
  <si>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</si>
  <si>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</si>
  <si>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</si>
  <si>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</si>
  <si>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</si>
  <si>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</si>
  <si>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</si>
  <si>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</si>
  <si>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</si>
  <si>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</si>
  <si>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</si>
  <si>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</si>
  <si>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</si>
  <si>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</si>
  <si>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</si>
  <si>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</si>
  <si>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</si>
  <si>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</si>
  <si>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</si>
  <si>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</si>
  <si>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</si>
  <si>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</si>
  <si>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</si>
  <si>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</si>
  <si>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</si>
  <si>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</si>
  <si>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</si>
  <si>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</si>
  <si>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</si>
  <si>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</si>
  <si>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</si>
  <si>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</si>
  <si>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</si>
  <si>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</si>
  <si>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</si>
  <si>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</si>
  <si>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</si>
  <si>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</si>
  <si>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</si>
  <si>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</si>
  <si>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</si>
  <si>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</si>
  <si>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</si>
  <si>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</si>
  <si>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</si>
  <si>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</si>
  <si>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</si>
  <si>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</si>
  <si>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</si>
  <si>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</si>
  <si>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</si>
  <si>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</si>
  <si>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</si>
  <si>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</si>
  <si>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</si>
  <si>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</si>
  <si>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</si>
  <si>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</si>
  <si>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</si>
  <si>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</si>
  <si>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</si>
  <si>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</si>
  <si>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</si>
  <si>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</si>
  <si>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</si>
  <si>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</si>
  <si>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</si>
  <si>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</si>
  <si>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</si>
  <si>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</si>
  <si>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</si>
  <si>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</si>
  <si>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</si>
  <si>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</si>
  <si>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</si>
  <si>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</si>
  <si>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</si>
  <si>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</si>
  <si>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</si>
  <si>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</si>
  <si>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</si>
  <si>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</si>
  <si>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</si>
  <si>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</si>
  <si>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</si>
  <si>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</si>
  <si>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</si>
  <si>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</si>
  <si>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</si>
  <si>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</si>
  <si>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</si>
  <si>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</si>
  <si>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</si>
  <si>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</si>
  <si>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</si>
  <si>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</si>
  <si>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</si>
  <si>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</si>
  <si>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</si>
  <si>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</si>
  <si>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</si>
  <si>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</si>
  <si>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</si>
  <si>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</si>
  <si>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</si>
  <si>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</si>
  <si>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</si>
  <si>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</si>
  <si>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</si>
  <si>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</si>
  <si>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</si>
  <si>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</si>
  <si>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</si>
  <si>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</si>
  <si>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</si>
  <si>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</si>
  <si>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</si>
  <si>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</si>
  <si>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</si>
  <si>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</si>
  <si>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</si>
  <si>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</si>
  <si>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</si>
  <si>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</si>
  <si>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</si>
  <si>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</si>
  <si>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</si>
  <si>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</si>
  <si>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</si>
  <si>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</si>
  <si>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</si>
  <si>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</si>
  <si>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</si>
  <si>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</si>
  <si>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</si>
  <si>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</si>
  <si>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</si>
  <si>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</si>
  <si>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</si>
  <si>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</si>
  <si>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</si>
  <si>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</si>
  <si>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</si>
  <si>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</si>
  <si>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</si>
  <si>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</si>
  <si>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</si>
  <si>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</si>
  <si>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</si>
  <si>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</si>
  <si>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</si>
  <si>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</si>
  <si>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</si>
  <si>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</si>
  <si>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</si>
  <si>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</si>
  <si>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</si>
  <si>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</si>
  <si>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</si>
  <si>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</si>
  <si>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</si>
  <si>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</si>
  <si>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</si>
  <si>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</si>
  <si>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</si>
  <si>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</si>
  <si>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</si>
  <si>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</si>
  <si>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</si>
  <si>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</si>
  <si>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</si>
  <si>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</si>
  <si>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</si>
  <si>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</si>
  <si>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</si>
  <si>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</si>
  <si>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</si>
  <si>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</si>
  <si>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</si>
  <si>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</si>
  <si>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</si>
  <si>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</si>
  <si>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</si>
  <si>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</si>
  <si>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</si>
  <si>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</si>
  <si>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</si>
  <si>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</si>
  <si>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</si>
  <si>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</si>
  <si>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</si>
  <si>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</si>
  <si>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</si>
  <si>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</si>
  <si>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</si>
  <si>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</si>
  <si>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</si>
  <si>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</si>
  <si>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</si>
  <si>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</si>
  <si>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</si>
  <si>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</si>
  <si>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</si>
  <si>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</si>
  <si>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</si>
  <si>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</si>
  <si>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</si>
  <si>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</si>
  <si>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</si>
  <si>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</si>
  <si>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</si>
  <si>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</si>
  <si>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</si>
  <si>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</si>
  <si>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</si>
  <si>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</si>
  <si>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</si>
  <si>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</si>
  <si>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</si>
  <si>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</si>
  <si>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</si>
  <si>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</si>
  <si>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</si>
  <si>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</si>
  <si>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</si>
  <si>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</si>
  <si>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</si>
  <si>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</si>
  <si>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</si>
  <si>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</si>
  <si>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</si>
  <si>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</si>
  <si>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</si>
  <si>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</si>
  <si>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</si>
  <si>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</si>
  <si>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</si>
  <si>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</si>
  <si>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</si>
  <si>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</si>
  <si>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</si>
  <si>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</si>
  <si>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</si>
  <si>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</si>
  <si>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</si>
  <si>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</si>
  <si>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</si>
  <si>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</si>
  <si>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</si>
  <si>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</si>
  <si>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</si>
  <si>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</si>
  <si>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</si>
  <si>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</si>
  <si>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</si>
  <si>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</si>
  <si>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</si>
  <si>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</si>
  <si>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</si>
  <si>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</si>
  <si>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</si>
  <si>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</si>
  <si>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</si>
  <si>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</si>
  <si>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</si>
  <si>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</si>
  <si>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</si>
  <si>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</si>
  <si>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</si>
  <si>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</si>
  <si>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</si>
  <si>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</si>
  <si>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</si>
  <si>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</si>
  <si>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</si>
  <si>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</si>
  <si>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</si>
  <si>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</si>
  <si>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</si>
  <si>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</si>
  <si>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</si>
  <si>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</si>
  <si>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</si>
  <si>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</si>
  <si>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</si>
  <si>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</si>
  <si>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</si>
  <si>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</si>
  <si>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</si>
  <si>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</si>
  <si>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</si>
  <si>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</si>
  <si>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</si>
  <si>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</si>
  <si>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</si>
  <si>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</si>
  <si>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</si>
  <si>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</si>
  <si>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</si>
  <si>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</si>
  <si>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</si>
  <si>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</si>
  <si>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</si>
  <si>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</si>
  <si>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</si>
  <si>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</si>
  <si>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</si>
  <si>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</si>
  <si>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</si>
  <si>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</si>
  <si>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</si>
  <si>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</si>
  <si>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</si>
  <si>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</si>
  <si>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</si>
  <si>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</si>
  <si>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</si>
  <si>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</si>
  <si>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</si>
  <si>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</si>
  <si>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</si>
  <si>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</si>
  <si>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</si>
  <si>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</si>
  <si>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</si>
  <si>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</si>
  <si>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</si>
  <si>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</si>
  <si>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</si>
  <si>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</si>
  <si>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</si>
  <si>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</si>
  <si>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</si>
  <si>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</si>
  <si>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</si>
  <si>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</si>
  <si>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</si>
  <si>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</si>
  <si>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</si>
  <si>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</si>
  <si>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</si>
  <si>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</si>
  <si>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</si>
  <si>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</si>
  <si>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</si>
  <si>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</si>
  <si>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</si>
  <si>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</si>
  <si>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</si>
  <si>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</si>
  <si>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</si>
  <si>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</si>
  <si>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</si>
  <si>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</si>
  <si>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</si>
  <si>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</si>
  <si>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</si>
  <si>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</si>
  <si>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</si>
  <si>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</si>
  <si>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</si>
  <si>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</si>
  <si>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</si>
  <si>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</si>
  <si>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</si>
  <si>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</si>
  <si>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</si>
  <si>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</si>
  <si>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</si>
  <si>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</si>
  <si>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</si>
  <si>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</si>
  <si>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</si>
  <si>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</si>
  <si>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</si>
  <si>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</si>
  <si>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</si>
  <si>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</si>
  <si>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</si>
  <si>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</si>
  <si>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</si>
  <si>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</si>
  <si>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</si>
  <si>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</si>
  <si>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</si>
  <si>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</si>
  <si>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</si>
  <si>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</si>
  <si>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</si>
  <si>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</si>
  <si>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</si>
  <si>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</si>
  <si>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</si>
  <si>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</si>
  <si>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</si>
  <si>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</si>
  <si>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</si>
  <si>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</si>
  <si>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</si>
  <si>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</si>
  <si>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</si>
  <si>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</si>
  <si>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</si>
  <si>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</si>
  <si>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</si>
  <si>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</si>
  <si>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</si>
  <si>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</si>
  <si>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</si>
  <si>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</si>
  <si>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</si>
  <si>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</si>
  <si>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</si>
  <si>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</si>
  <si>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</si>
  <si>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</si>
  <si>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</si>
  <si>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</si>
  <si>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</si>
  <si>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</si>
  <si>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</si>
  <si>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</si>
  <si>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</si>
  <si>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</si>
  <si>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</si>
  <si>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</si>
  <si>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</si>
  <si>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</si>
  <si>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</si>
  <si>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</si>
  <si>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</si>
  <si>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</si>
  <si>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</si>
  <si>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</si>
  <si>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</si>
  <si>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</si>
  <si>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</si>
  <si>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</si>
  <si>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</si>
  <si>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</si>
  <si>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</si>
  <si>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</si>
  <si>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</si>
  <si>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</si>
  <si>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</si>
  <si>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</si>
  <si>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</si>
  <si>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</si>
  <si>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</si>
  <si>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</si>
  <si>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</si>
  <si>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</si>
  <si>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</si>
  <si>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</si>
  <si>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</si>
  <si>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</si>
  <si>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</si>
  <si>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</si>
  <si>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</si>
  <si>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</si>
  <si>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</si>
  <si>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</si>
  <si>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</si>
  <si>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</si>
  <si>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</si>
  <si>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</si>
  <si>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</si>
  <si>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</si>
  <si>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</si>
  <si>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</si>
  <si>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</si>
  <si>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</si>
  <si>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</si>
  <si>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</si>
  <si>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</si>
  <si>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</si>
  <si>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</si>
  <si>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</si>
  <si>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</si>
  <si>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</si>
  <si>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</si>
  <si>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</si>
  <si>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</si>
  <si>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</si>
  <si>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</si>
  <si>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</si>
  <si>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</si>
  <si>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</si>
  <si>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</si>
  <si>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</si>
  <si>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</si>
  <si>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</si>
  <si>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</si>
  <si>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</si>
  <si>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</si>
  <si>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</si>
  <si>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</si>
  <si>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</si>
  <si>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</si>
  <si>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</si>
  <si>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</si>
  <si>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</si>
  <si>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</si>
  <si>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</si>
  <si>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</si>
  <si>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</si>
  <si>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</si>
  <si>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</si>
  <si>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</si>
  <si>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</si>
  <si>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</si>
  <si>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</si>
  <si>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</si>
  <si>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</si>
  <si>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</si>
  <si>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</si>
  <si>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</si>
  <si>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</si>
  <si>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</si>
  <si>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</si>
  <si>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</si>
  <si>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</si>
  <si>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</si>
  <si>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</si>
  <si>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</si>
  <si>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</si>
  <si>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</si>
  <si>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</si>
  <si>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</si>
  <si>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</si>
  <si>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</si>
  <si>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</si>
  <si>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</si>
  <si>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</si>
  <si>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</si>
  <si>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</si>
  <si>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</si>
  <si>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</si>
  <si>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</si>
  <si>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</si>
  <si>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</si>
  <si>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</si>
  <si>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</si>
  <si>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</si>
  <si>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</si>
  <si>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</si>
  <si>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</si>
  <si>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</si>
  <si>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</si>
  <si>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</si>
  <si>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</si>
  <si>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</si>
  <si>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</si>
  <si>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</si>
  <si>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</si>
  <si>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</si>
  <si>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</si>
  <si>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</si>
  <si>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</si>
  <si>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</si>
  <si>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</si>
  <si>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</si>
  <si>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</si>
  <si>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</si>
  <si>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</si>
  <si>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</si>
  <si>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</si>
  <si>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</si>
  <si>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</si>
  <si>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</si>
  <si>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</si>
  <si>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</si>
  <si>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</si>
  <si>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</si>
  <si>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</si>
  <si>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</si>
  <si>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</si>
  <si>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</si>
  <si>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</si>
  <si>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</si>
  <si>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</si>
  <si>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</si>
  <si>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</si>
  <si>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</si>
  <si>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</si>
  <si>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</si>
  <si>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</si>
  <si>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</si>
  <si>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</si>
  <si>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</si>
  <si>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</si>
  <si>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</si>
  <si>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</si>
  <si>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</si>
  <si>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</si>
  <si>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</si>
  <si>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</si>
  <si>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</si>
  <si>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</si>
  <si>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</si>
  <si>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</si>
  <si>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</si>
  <si>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</si>
  <si>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</si>
  <si>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</si>
  <si>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</si>
  <si>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</si>
  <si>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</si>
  <si>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</si>
  <si>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</si>
  <si>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</si>
  <si>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</si>
  <si>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</si>
  <si>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</si>
  <si>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</si>
  <si>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</si>
  <si>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</si>
  <si>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</si>
  <si>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</si>
  <si>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</si>
  <si>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</si>
  <si>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</si>
  <si>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</si>
  <si>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</si>
  <si>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</si>
  <si>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</si>
  <si>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</si>
  <si>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</si>
  <si>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</si>
  <si>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</si>
  <si>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</si>
  <si>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</si>
  <si>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</si>
  <si>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</si>
  <si>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</si>
  <si>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</si>
  <si>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</si>
  <si>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</si>
  <si>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</si>
  <si>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</si>
  <si>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</si>
  <si>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</si>
  <si>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</si>
  <si>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</si>
  <si>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</si>
  <si>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</si>
  <si>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</si>
  <si>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</si>
  <si>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</si>
  <si>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</si>
  <si>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</si>
  <si>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</si>
  <si>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</si>
  <si>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</si>
  <si>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</si>
  <si>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</si>
  <si>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</si>
  <si>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</si>
  <si>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</si>
  <si>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</si>
  <si>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</si>
  <si>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</si>
  <si>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</si>
  <si>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</si>
  <si>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</si>
  <si>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</si>
  <si>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</si>
  <si>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</si>
  <si>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</si>
  <si>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</si>
  <si>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</si>
  <si>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</si>
  <si>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</si>
  <si>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</si>
  <si>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</si>
  <si>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</si>
  <si>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</si>
  <si>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</si>
  <si>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</si>
  <si>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</si>
  <si>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</si>
  <si>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</si>
  <si>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</si>
  <si>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</si>
  <si>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</si>
  <si>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</si>
  <si>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</si>
  <si>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</si>
  <si>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</si>
  <si>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</si>
  <si>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</si>
  <si>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</si>
  <si>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</si>
  <si>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</si>
  <si>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</si>
  <si>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</si>
  <si>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</si>
  <si>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</si>
  <si>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</si>
  <si>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</si>
  <si>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</si>
  <si>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</si>
  <si>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</si>
  <si>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</si>
  <si>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</si>
  <si>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</si>
  <si>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</si>
  <si>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</si>
  <si>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</si>
  <si>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</si>
  <si>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</si>
  <si>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</si>
  <si>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</si>
  <si>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</si>
  <si>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</si>
  <si>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</si>
  <si>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</si>
  <si>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</si>
  <si>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</si>
  <si>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</si>
  <si>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</si>
  <si>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</si>
  <si>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</si>
  <si>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</si>
  <si>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</si>
  <si>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</si>
  <si>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</si>
  <si>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</si>
  <si>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</si>
  <si>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</si>
  <si>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</si>
  <si>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</si>
  <si>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</si>
  <si>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</si>
  <si>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</si>
  <si>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</si>
  <si>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</si>
  <si>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</si>
  <si>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</si>
  <si>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</si>
  <si>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</si>
  <si>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</si>
  <si>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</si>
  <si>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</si>
  <si>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</si>
  <si>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</si>
  <si>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</si>
  <si>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</si>
  <si>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</si>
  <si>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</si>
  <si>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</si>
  <si>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</si>
  <si>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</si>
  <si>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</si>
  <si>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</si>
  <si>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</si>
  <si>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</si>
  <si>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</si>
  <si>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</si>
  <si>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</si>
  <si>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</si>
  <si>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</si>
  <si>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</si>
  <si>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</si>
  <si>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</si>
  <si>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</si>
  <si>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</si>
  <si>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</si>
  <si>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</si>
  <si>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</si>
  <si>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</si>
  <si>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</si>
  <si>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</si>
  <si>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</si>
  <si>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</si>
  <si>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</si>
  <si>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</si>
  <si>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</si>
  <si>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</si>
  <si>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</si>
  <si>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</si>
  <si>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</si>
  <si>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</si>
  <si>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</si>
  <si>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</si>
  <si>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</si>
  <si>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</si>
  <si>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</si>
  <si>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</si>
  <si>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</si>
  <si>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</si>
  <si>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</si>
  <si>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</si>
  <si>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</si>
  <si>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</si>
  <si>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</si>
  <si>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</si>
  <si>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</si>
  <si>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</si>
  <si>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</si>
  <si>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</si>
  <si>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</si>
  <si>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</si>
  <si>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</si>
  <si>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</si>
  <si>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</si>
  <si>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</si>
  <si>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</si>
  <si>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</si>
  <si>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</si>
  <si>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</si>
  <si>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</si>
  <si>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</si>
  <si>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</si>
  <si>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</si>
  <si>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</si>
  <si>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</si>
  <si>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</si>
  <si>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</si>
  <si>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</si>
  <si>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</si>
  <si>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</si>
  <si>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</si>
  <si>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</si>
  <si>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</si>
  <si>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</si>
  <si>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</si>
  <si>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</si>
  <si>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</si>
  <si>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</si>
  <si>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</si>
  <si>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</si>
  <si>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</si>
  <si>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</si>
  <si>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</si>
  <si>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</si>
  <si>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</si>
  <si>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</si>
  <si>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</si>
  <si>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</si>
  <si>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</si>
  <si>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</si>
  <si>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</si>
  <si>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</si>
  <si>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</si>
  <si>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</si>
  <si>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</si>
  <si>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</si>
  <si>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</si>
  <si>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</si>
  <si>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</si>
  <si>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</si>
  <si>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</si>
  <si>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</si>
  <si>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</si>
  <si>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</si>
  <si>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</si>
  <si>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</si>
  <si>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</si>
  <si>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</si>
  <si>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</si>
  <si>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</si>
  <si>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</si>
  <si>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</si>
  <si>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</si>
  <si>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</si>
  <si>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</si>
  <si>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</si>
  <si>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</si>
  <si>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</si>
  <si>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</si>
  <si>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</si>
  <si>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</si>
  <si>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</si>
  <si>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</si>
  <si>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</si>
  <si>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</si>
  <si>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</si>
  <si>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</si>
  <si>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</si>
  <si>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</si>
  <si>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</si>
  <si>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</si>
  <si>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</si>
  <si>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</si>
  <si>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</si>
  <si>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</si>
  <si>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</si>
  <si>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</si>
  <si>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</si>
  <si>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</si>
  <si>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</si>
  <si>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</si>
  <si>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</si>
  <si>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</si>
  <si>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</si>
  <si>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</si>
  <si>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</si>
  <si>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</si>
  <si>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</si>
  <si>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</si>
  <si>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</si>
  <si>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</si>
  <si>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</si>
  <si>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</si>
  <si>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</si>
  <si>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</si>
  <si>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</si>
  <si>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</si>
  <si>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</si>
  <si>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</si>
  <si>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</si>
  <si>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</si>
  <si>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</si>
  <si>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</si>
  <si>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</si>
  <si>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</si>
  <si>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</si>
  <si>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</si>
  <si>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</si>
  <si>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</si>
  <si>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</si>
  <si>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</si>
  <si>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</si>
  <si>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</si>
  <si>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</si>
  <si>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</si>
  <si>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</si>
  <si>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</si>
  <si>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</si>
  <si>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</si>
  <si>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</si>
  <si>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</si>
  <si>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</si>
  <si>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</si>
  <si>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</si>
  <si>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</si>
  <si>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</si>
  <si>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</si>
  <si>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</si>
  <si>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</si>
  <si>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</si>
  <si>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</si>
  <si>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</si>
  <si>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</si>
  <si>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</si>
  <si>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</si>
  <si>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</si>
  <si>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</si>
  <si>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</si>
  <si>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</si>
  <si>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</si>
  <si>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</si>
  <si>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</si>
  <si>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</si>
  <si>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</si>
  <si>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</si>
  <si>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</si>
  <si>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</si>
  <si>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</si>
  <si>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</si>
  <si>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</si>
  <si>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</si>
  <si>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</si>
  <si>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</si>
  <si>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</si>
  <si>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</si>
  <si>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</si>
  <si>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</si>
  <si>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</si>
  <si>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</si>
  <si>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</si>
  <si>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</si>
  <si>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</si>
  <si>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</si>
  <si>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</si>
  <si>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</si>
  <si>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</si>
  <si>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</si>
  <si>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</si>
  <si>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</si>
  <si>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</si>
  <si>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</si>
  <si>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</si>
  <si>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</si>
  <si>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</si>
  <si>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</si>
  <si>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</si>
  <si>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</si>
  <si>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</si>
  <si>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</si>
  <si>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</si>
  <si>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</si>
  <si>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</si>
  <si>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</si>
  <si>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</si>
  <si>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</si>
  <si>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</si>
  <si>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</si>
  <si>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</si>
  <si>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</si>
  <si>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</si>
  <si>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</si>
  <si>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</si>
  <si>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</si>
  <si>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</si>
  <si>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</si>
  <si>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</si>
  <si>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</si>
  <si>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</si>
  <si>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</si>
  <si>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</si>
  <si>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</si>
  <si>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</si>
  <si>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</si>
  <si>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</si>
  <si>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</si>
  <si>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</si>
  <si>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</si>
  <si>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</si>
  <si>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</si>
  <si>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</si>
  <si>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</si>
  <si>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</si>
  <si>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</si>
  <si>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</si>
  <si>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</si>
  <si>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</si>
  <si>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</si>
  <si>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</si>
  <si>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</si>
  <si>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</si>
  <si>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</si>
  <si>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</si>
  <si>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</si>
  <si>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</si>
  <si>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</si>
  <si>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</si>
  <si>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</si>
  <si>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</si>
  <si>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</si>
  <si>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</si>
  <si>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</si>
  <si>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</si>
  <si>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</si>
  <si>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</si>
  <si>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</si>
  <si>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</si>
  <si>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</si>
  <si>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</si>
  <si>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</si>
  <si>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</si>
  <si>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</si>
  <si>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</si>
  <si>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</si>
  <si>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</si>
  <si>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</si>
  <si>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</si>
  <si>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</si>
  <si>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</si>
  <si>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</si>
  <si>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</si>
  <si>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</si>
  <si>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</si>
  <si>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</si>
  <si>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</si>
  <si>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</si>
  <si>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</si>
  <si>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</si>
  <si>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</si>
  <si>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</si>
  <si>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</si>
  <si>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</si>
  <si>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</si>
  <si>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</si>
  <si>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</si>
  <si>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</si>
  <si>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</si>
  <si>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</si>
  <si>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</si>
  <si>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</si>
  <si>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</si>
  <si>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</si>
  <si>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</si>
  <si>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</si>
  <si>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</si>
  <si>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</si>
  <si>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</si>
  <si>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</si>
  <si>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</si>
  <si>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</si>
  <si>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</si>
  <si>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</si>
  <si>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</si>
  <si>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</si>
  <si>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</si>
  <si>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</si>
  <si>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</si>
  <si>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</si>
  <si>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</si>
  <si>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</si>
  <si>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</si>
  <si>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</si>
  <si>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</si>
  <si>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</si>
  <si>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</si>
  <si>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</si>
  <si>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</si>
  <si>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</si>
  <si>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</si>
  <si>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</si>
  <si>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</si>
  <si>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</si>
  <si>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</si>
  <si>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</si>
  <si>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</si>
  <si>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</si>
  <si>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</si>
  <si>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</si>
  <si>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</si>
  <si>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</si>
  <si>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</si>
  <si>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</si>
  <si>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</si>
  <si>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</si>
  <si>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</si>
  <si>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</si>
  <si>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</si>
  <si>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</si>
  <si>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</si>
  <si>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</si>
  <si>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</si>
  <si>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</si>
  <si>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</si>
  <si>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</si>
  <si>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</si>
  <si>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</si>
  <si>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</si>
  <si>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</si>
  <si>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</si>
  <si>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</si>
  <si>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</si>
  <si>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</si>
  <si>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</si>
  <si>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</si>
  <si>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</si>
  <si>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</si>
  <si>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</si>
  <si>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</si>
  <si>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</si>
  <si>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</si>
  <si>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</si>
  <si>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</si>
  <si>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</si>
  <si>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</si>
  <si>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</si>
  <si>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</si>
  <si>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</si>
  <si>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</si>
  <si>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</si>
  <si>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</si>
  <si>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</si>
  <si>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</si>
  <si>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</si>
  <si>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</si>
  <si>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</si>
  <si>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</si>
  <si>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</si>
  <si>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</si>
  <si>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</si>
  <si>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</si>
  <si>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</si>
  <si>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</si>
  <si>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</si>
  <si>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</si>
  <si>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</si>
  <si>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</si>
  <si>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</si>
  <si>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</si>
  <si>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</si>
  <si>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</si>
  <si>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</si>
  <si>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</si>
  <si>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</si>
  <si>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</si>
  <si>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</si>
  <si>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</si>
  <si>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</si>
  <si>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</si>
  <si>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</si>
  <si>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</si>
  <si>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</si>
  <si>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</si>
  <si>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</si>
  <si>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</si>
  <si>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</si>
  <si>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</si>
  <si>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</si>
  <si>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</si>
  <si>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</si>
  <si>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</si>
  <si>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</si>
  <si>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</si>
  <si>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</si>
  <si>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</si>
  <si>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</si>
  <si>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</si>
  <si>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</si>
  <si>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</si>
  <si>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</si>
  <si>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</si>
  <si>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</si>
  <si>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</si>
  <si>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</si>
  <si>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</si>
  <si>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</si>
  <si>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</si>
  <si>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</si>
  <si>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</si>
  <si>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</si>
  <si>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</si>
  <si>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</si>
  <si>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</si>
  <si>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</si>
  <si>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</si>
  <si>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</si>
  <si>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</si>
  <si>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</si>
  <si>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</si>
  <si>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</si>
  <si>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</si>
  <si>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</si>
  <si>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</si>
  <si>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</si>
  <si>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</si>
  <si>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</si>
  <si>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</si>
  <si>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</si>
  <si>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</si>
  <si>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</si>
  <si>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</si>
  <si>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</si>
  <si>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</si>
  <si>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</si>
  <si>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</si>
  <si>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</si>
  <si>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</si>
  <si>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</si>
  <si>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</si>
  <si>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</si>
  <si>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</si>
  <si>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</si>
  <si>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</si>
  <si>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</si>
  <si>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</si>
  <si>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</si>
  <si>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</si>
  <si>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</si>
  <si>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</si>
  <si>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</si>
  <si>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</si>
  <si>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</si>
  <si>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</si>
  <si>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</si>
  <si>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</si>
  <si>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</si>
  <si>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</si>
  <si>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</si>
  <si>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</si>
  <si>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</si>
  <si>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</si>
  <si>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</si>
  <si>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</si>
  <si>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</si>
  <si>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</si>
  <si>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</si>
  <si>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</si>
  <si>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</si>
  <si>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</si>
  <si>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</si>
  <si>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</si>
  <si>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</si>
  <si>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</si>
  <si>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</si>
  <si>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</si>
  <si>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</si>
  <si>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</si>
  <si>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</si>
  <si>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</si>
  <si>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</si>
  <si>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</si>
  <si>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</si>
  <si>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</si>
  <si>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</si>
  <si>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</si>
  <si>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</si>
  <si>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</si>
  <si>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</si>
  <si>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</si>
  <si>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</si>
  <si>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</si>
  <si>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</si>
  <si>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</si>
  <si>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</si>
  <si>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</si>
  <si>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</si>
  <si>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</si>
  <si>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</si>
  <si>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</si>
  <si>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</si>
  <si>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</si>
  <si>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</si>
  <si>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</si>
  <si>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</si>
  <si>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</si>
  <si>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</si>
  <si>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</si>
  <si>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</si>
  <si>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</si>
  <si>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</si>
  <si>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</si>
  <si>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</si>
  <si>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</si>
  <si>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</si>
  <si>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</si>
  <si>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</si>
  <si>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</si>
  <si>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</si>
  <si>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</si>
  <si>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</si>
  <si>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</si>
  <si>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</si>
  <si>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</si>
  <si>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</si>
  <si>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</si>
  <si>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</si>
  <si>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</si>
  <si>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</si>
  <si>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</si>
  <si>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</si>
  <si>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</si>
  <si>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</si>
  <si>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</si>
  <si>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</si>
  <si>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</si>
  <si>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</si>
  <si>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</si>
  <si>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</si>
  <si>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</si>
  <si>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</si>
  <si>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</si>
  <si>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</si>
  <si>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</si>
  <si>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</si>
  <si>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</si>
  <si>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</si>
  <si>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</si>
  <si>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</si>
  <si>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</si>
  <si>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</si>
  <si>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</si>
  <si>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</si>
  <si>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</si>
  <si>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</si>
  <si>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</si>
  <si>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</si>
  <si>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</si>
  <si>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</si>
  <si>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</si>
  <si>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</si>
  <si>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</si>
  <si>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</si>
  <si>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</si>
  <si>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</si>
  <si>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</si>
  <si>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</si>
  <si>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</si>
  <si>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</si>
  <si>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</si>
  <si>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</si>
  <si>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</si>
  <si>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</si>
  <si>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</si>
  <si>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</si>
  <si>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</si>
  <si>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</si>
  <si>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</si>
  <si>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</si>
  <si>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</si>
  <si>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</si>
  <si>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</si>
  <si>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</si>
  <si>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</si>
  <si>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</si>
  <si>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</si>
  <si>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</si>
  <si>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</si>
  <si>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</si>
  <si>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</si>
  <si>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</si>
  <si>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</si>
  <si>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</si>
  <si>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</si>
  <si>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</si>
  <si>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</si>
  <si>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</si>
  <si>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</si>
  <si>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</si>
  <si>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</si>
  <si>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</si>
  <si>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</si>
  <si>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</si>
  <si>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</si>
  <si>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</si>
  <si>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</si>
  <si>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</si>
  <si>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</si>
  <si>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</si>
  <si>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</si>
  <si>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</si>
  <si>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</si>
  <si>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</si>
  <si>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</si>
  <si>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</si>
  <si>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</si>
  <si>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</si>
  <si>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</si>
  <si>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</si>
  <si>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</si>
  <si>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</si>
  <si>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</si>
  <si>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</si>
  <si>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</si>
  <si>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</si>
  <si>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</si>
  <si>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</si>
  <si>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</si>
  <si>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</si>
  <si>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</si>
  <si>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</si>
  <si>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</si>
  <si>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</si>
  <si>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</si>
  <si>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</si>
  <si>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</si>
  <si>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</si>
  <si>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</si>
  <si>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</si>
  <si>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</si>
  <si>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</si>
  <si>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</si>
  <si>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</si>
  <si>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</si>
  <si>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</si>
  <si>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</si>
  <si>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</si>
  <si>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</si>
  <si>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</si>
  <si>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</si>
  <si>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</si>
  <si>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</si>
  <si>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</si>
  <si>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</si>
  <si>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</si>
  <si>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</si>
  <si>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</si>
  <si>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</si>
  <si>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</si>
  <si>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</si>
  <si>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</si>
  <si>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</si>
  <si>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</si>
  <si>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</si>
  <si>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</si>
  <si>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</si>
  <si>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</si>
  <si>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</si>
  <si>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</si>
  <si>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</si>
  <si>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</si>
  <si>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</si>
  <si>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</si>
  <si>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</si>
  <si>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</si>
  <si>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</si>
  <si>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</si>
  <si>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</si>
  <si>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</si>
  <si>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</si>
  <si>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</si>
  <si>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</si>
  <si>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</si>
  <si>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</si>
  <si>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</si>
  <si>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</si>
  <si>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</si>
  <si>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</si>
  <si>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</si>
  <si>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</si>
  <si>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</si>
  <si>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</si>
  <si>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</si>
  <si>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</si>
  <si>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</si>
  <si>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</si>
  <si>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</si>
  <si>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</si>
  <si>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</si>
  <si>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</si>
  <si>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</si>
  <si>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</si>
  <si>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</si>
  <si>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</si>
  <si>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</si>
  <si>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</si>
  <si>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</si>
  <si>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</si>
  <si>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</si>
  <si>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</si>
  <si>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</si>
  <si>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</si>
  <si>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</si>
  <si>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</si>
  <si>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</si>
  <si>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</si>
  <si>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</si>
  <si>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</si>
  <si>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</si>
  <si>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</si>
  <si>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</si>
  <si>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</si>
  <si>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</si>
  <si>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</si>
  <si>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</si>
  <si>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</si>
  <si>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</si>
  <si>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</si>
  <si>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</si>
  <si>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</si>
  <si>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</si>
  <si>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</si>
  <si>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</si>
  <si>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</si>
  <si>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</si>
  <si>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</si>
  <si>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</si>
  <si>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</si>
  <si>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</si>
  <si>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</si>
  <si>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</si>
  <si>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</si>
  <si>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</si>
  <si>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</si>
  <si>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</si>
  <si>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</si>
  <si>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</si>
  <si>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</si>
  <si>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</si>
  <si>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</si>
  <si>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</si>
  <si>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</si>
  <si>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</si>
  <si>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</si>
  <si>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</si>
  <si>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</si>
  <si>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</si>
  <si>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</si>
  <si>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</si>
  <si>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</si>
  <si>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</si>
  <si>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</si>
  <si>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</si>
  <si>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</si>
  <si>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</si>
  <si>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</si>
  <si>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</si>
  <si>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</si>
  <si>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</si>
  <si>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</si>
  <si>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</si>
  <si>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</si>
  <si>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</si>
  <si>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</si>
  <si>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</si>
  <si>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</si>
  <si>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</si>
  <si>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</si>
  <si>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</si>
  <si>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</si>
  <si>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</si>
  <si>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</si>
  <si>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</si>
  <si>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</si>
  <si>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</si>
  <si>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</si>
  <si>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</si>
  <si>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</si>
  <si>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</si>
  <si>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</si>
  <si>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</si>
  <si>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</si>
  <si>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</si>
  <si>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</si>
  <si>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</si>
  <si>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</si>
  <si>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</si>
  <si>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</si>
  <si>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</si>
  <si>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</si>
  <si>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</si>
  <si>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</si>
  <si>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</si>
  <si>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</si>
  <si>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</si>
  <si>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</si>
  <si>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</si>
  <si>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</si>
  <si>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</si>
  <si>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</si>
  <si>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</si>
  <si>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</si>
  <si>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</si>
  <si>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</si>
  <si>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</si>
  <si>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</si>
  <si>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</si>
  <si>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</si>
  <si>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</si>
  <si>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</si>
  <si>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</si>
  <si>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</si>
  <si>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</si>
  <si>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</si>
  <si>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</si>
  <si>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</si>
  <si>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</si>
  <si>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</si>
  <si>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</si>
  <si>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</si>
  <si>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</si>
  <si>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</si>
  <si>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</si>
  <si>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</si>
  <si>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</si>
  <si>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</si>
  <si>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</si>
  <si>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</si>
  <si>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</si>
  <si>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</si>
  <si>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</si>
  <si>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</si>
  <si>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</si>
  <si>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</si>
  <si>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</si>
  <si>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</si>
  <si>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</si>
  <si>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</si>
  <si>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</si>
  <si>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</si>
  <si>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</si>
  <si>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</si>
  <si>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</si>
  <si>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</si>
  <si>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</si>
  <si>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</si>
  <si>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</si>
  <si>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</si>
  <si>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</si>
  <si>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</si>
  <si>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</si>
  <si>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</si>
  <si>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</si>
  <si>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</si>
  <si>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</si>
  <si>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</si>
  <si>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</si>
  <si>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</si>
  <si>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</si>
  <si>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</si>
  <si>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</si>
  <si>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</si>
  <si>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</si>
  <si>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</si>
  <si>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</si>
  <si>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</si>
  <si>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</si>
  <si>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</si>
  <si>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</si>
  <si>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</si>
  <si>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</si>
  <si>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</si>
  <si>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</si>
  <si>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</si>
  <si>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</si>
  <si>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</si>
  <si>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</si>
  <si>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</si>
  <si>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</si>
  <si>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</si>
  <si>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</si>
  <si>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</si>
  <si>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</si>
  <si>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</si>
  <si>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</si>
  <si>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</si>
  <si>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</si>
  <si>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</si>
  <si>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</si>
  <si>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</si>
  <si>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</si>
  <si>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</si>
  <si>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</si>
  <si>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</si>
  <si>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</si>
  <si>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</si>
  <si>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</si>
  <si>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</si>
  <si>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</si>
  <si>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</si>
  <si>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</si>
  <si>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</si>
  <si>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</si>
  <si>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</si>
  <si>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</si>
  <si>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</si>
  <si>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</si>
  <si>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</si>
  <si>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</si>
  <si>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</si>
  <si>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</si>
  <si>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</si>
  <si>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</si>
  <si>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</si>
  <si>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</si>
  <si>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</si>
  <si>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</si>
  <si>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</si>
  <si>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</si>
  <si>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</si>
  <si>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</si>
  <si>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</si>
  <si>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</si>
  <si>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</si>
  <si>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</si>
  <si>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</si>
  <si>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</si>
  <si>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</si>
  <si>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</si>
  <si>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</si>
  <si>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</si>
  <si>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</si>
  <si>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</si>
  <si>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</si>
  <si>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</si>
  <si>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</si>
  <si>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</si>
  <si>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</si>
  <si>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</si>
  <si>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</si>
  <si>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</si>
  <si>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</si>
  <si>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</si>
  <si>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</si>
  <si>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</si>
  <si>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</si>
  <si>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</si>
  <si>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</si>
  <si>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</si>
  <si>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</si>
  <si>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</si>
  <si>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</si>
  <si>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</si>
  <si>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</si>
  <si>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</si>
  <si>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</si>
  <si>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</si>
  <si>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</si>
  <si>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</si>
  <si>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</si>
  <si>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</si>
  <si>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</si>
  <si>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</si>
  <si>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</si>
  <si>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</si>
  <si>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</si>
  <si>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</si>
  <si>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</si>
  <si>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</si>
  <si>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</si>
  <si>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</si>
  <si>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</si>
  <si>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</si>
  <si>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</si>
  <si>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</si>
  <si>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</si>
  <si>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</si>
  <si>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</si>
  <si>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</si>
  <si>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</si>
  <si>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</si>
  <si>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</si>
  <si>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</si>
  <si>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</si>
  <si>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</si>
  <si>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</si>
  <si>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</si>
  <si>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</si>
  <si>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</si>
  <si>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</si>
  <si>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</si>
  <si>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</si>
  <si>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</si>
  <si>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</si>
  <si>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</si>
  <si>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</si>
  <si>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</si>
  <si>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</si>
  <si>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</si>
  <si>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</si>
  <si>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</si>
  <si>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</si>
  <si>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</si>
  <si>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</si>
  <si>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</si>
  <si>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</si>
  <si>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</si>
  <si>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</si>
  <si>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</si>
  <si>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</si>
  <si>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</si>
  <si>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</si>
  <si>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</si>
  <si>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</si>
  <si>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</si>
  <si>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</si>
  <si>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</si>
  <si>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</si>
  <si>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</si>
  <si>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</si>
  <si>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</si>
  <si>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</si>
  <si>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</si>
  <si>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</si>
  <si>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</si>
  <si>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</si>
  <si>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</si>
  <si>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</si>
  <si>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</si>
  <si>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</si>
  <si>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</si>
  <si>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</si>
  <si>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</si>
  <si>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</si>
  <si>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</si>
  <si>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</si>
  <si>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</si>
  <si>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</si>
  <si>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</si>
  <si>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</si>
  <si>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</si>
  <si>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</si>
  <si>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</si>
  <si>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</si>
  <si>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</si>
  <si>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</si>
  <si>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</si>
  <si>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</si>
  <si>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</si>
  <si>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</si>
  <si>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</si>
  <si>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</si>
  <si>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</si>
  <si>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</si>
  <si>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</si>
  <si>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</si>
  <si>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</si>
  <si>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</si>
  <si>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</si>
  <si>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</si>
  <si>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</si>
  <si>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</si>
  <si>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</si>
  <si>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</si>
  <si>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</si>
  <si>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</si>
  <si>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</si>
  <si>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</si>
  <si>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</si>
  <si>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</si>
  <si>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</si>
  <si>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</si>
  <si>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</si>
  <si>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</si>
  <si>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</si>
  <si>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</si>
  <si>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</si>
  <si>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</si>
  <si>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</si>
  <si>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</si>
  <si>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</si>
  <si>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</si>
  <si>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</si>
  <si>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</si>
  <si>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</si>
  <si>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</si>
  <si>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</si>
  <si>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</si>
  <si>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</si>
  <si>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</si>
  <si>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</si>
  <si>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</si>
  <si>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</si>
  <si>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</si>
  <si>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</si>
  <si>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</si>
  <si>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</si>
  <si>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</si>
  <si>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</si>
  <si>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</si>
  <si>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</si>
  <si>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</si>
  <si>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</si>
  <si>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</si>
  <si>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</si>
  <si>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</si>
  <si>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</si>
  <si>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</si>
  <si>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</si>
  <si>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</si>
  <si>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</si>
  <si>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</si>
  <si>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</si>
  <si>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</si>
  <si>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</si>
  <si>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</si>
  <si>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</si>
  <si>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</si>
  <si>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</si>
  <si>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</si>
  <si>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</si>
  <si>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</si>
  <si>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</si>
  <si>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</si>
  <si>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</si>
  <si>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</si>
  <si>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</si>
  <si>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</si>
  <si>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</si>
  <si>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</si>
  <si>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</si>
  <si>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</si>
  <si>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</si>
  <si>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</si>
  <si>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</si>
  <si>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</si>
  <si>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</si>
  <si>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</si>
  <si>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</si>
  <si>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</si>
  <si>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</si>
  <si>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</si>
  <si>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</si>
  <si>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</si>
  <si>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</si>
  <si>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</si>
  <si>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</si>
  <si>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</si>
  <si>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</si>
  <si>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</si>
  <si>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</si>
  <si>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</si>
  <si>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</si>
  <si>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</si>
  <si>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</si>
  <si>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</si>
  <si>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</si>
  <si>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</si>
  <si>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</si>
  <si>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</si>
  <si>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</si>
  <si>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</si>
  <si>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</si>
  <si>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</si>
  <si>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</si>
  <si>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</si>
  <si>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</si>
  <si>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</si>
  <si>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</si>
  <si>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</si>
  <si>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</si>
  <si>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</si>
  <si>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</si>
  <si>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</si>
  <si>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</si>
  <si>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</si>
  <si>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</si>
  <si>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</si>
  <si>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</si>
  <si>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</si>
  <si>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</si>
  <si>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</si>
  <si>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</si>
  <si>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</si>
  <si>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</si>
  <si>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</si>
  <si>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</si>
  <si>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</si>
  <si>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</si>
  <si>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</si>
  <si>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</si>
  <si>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</si>
  <si>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</si>
  <si>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</si>
  <si>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</si>
  <si>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</si>
  <si>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</si>
  <si>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</si>
  <si>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</si>
  <si>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</si>
  <si>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</si>
  <si>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</si>
  <si>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</si>
  <si>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</si>
  <si>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</si>
  <si>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</si>
  <si>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</si>
  <si>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</si>
  <si>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</si>
  <si>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</si>
  <si>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</si>
  <si>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</si>
  <si>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</si>
  <si>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</si>
  <si>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</si>
  <si>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</si>
  <si>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</si>
  <si>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</si>
  <si>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</si>
  <si>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</si>
  <si>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</si>
  <si>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</si>
  <si>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</si>
  <si>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</si>
  <si>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</si>
  <si>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</si>
  <si>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</si>
  <si>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</si>
  <si>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</si>
  <si>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</si>
  <si>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</si>
  <si>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</si>
  <si>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</si>
  <si>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</si>
  <si>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</si>
  <si>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</si>
  <si>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</si>
  <si>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</si>
  <si>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</si>
  <si>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</si>
  <si>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</si>
  <si>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</si>
  <si>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</si>
  <si>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</si>
  <si>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</si>
  <si>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</si>
  <si>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</si>
  <si>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</si>
  <si>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</si>
  <si>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</si>
  <si>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</si>
  <si>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</si>
  <si>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</si>
  <si>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</si>
  <si>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</si>
  <si>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</si>
  <si>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</si>
  <si>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</si>
  <si>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</si>
  <si>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</si>
  <si>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</si>
  <si>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</si>
  <si>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</si>
  <si>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</si>
  <si>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</si>
  <si>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</si>
  <si>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</si>
  <si>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</si>
  <si>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</si>
  <si>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</si>
  <si>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</si>
  <si>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</si>
  <si>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</si>
  <si>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</si>
  <si>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</si>
  <si>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</si>
  <si>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</si>
  <si>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</si>
  <si>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</si>
  <si>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</si>
  <si>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</si>
  <si>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</si>
  <si>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</si>
  <si>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</si>
  <si>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</si>
  <si>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</si>
  <si>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</si>
  <si>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</si>
  <si>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</si>
  <si>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</si>
  <si>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</si>
  <si>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</si>
  <si>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</si>
  <si>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</si>
  <si>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</si>
  <si>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</si>
  <si>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</si>
  <si>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</si>
  <si>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</si>
  <si>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</si>
  <si>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</si>
  <si>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</si>
  <si>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</si>
  <si>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</si>
  <si>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</si>
  <si>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</si>
  <si>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</si>
  <si>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</si>
  <si>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</si>
  <si>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</si>
  <si>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</si>
  <si>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</si>
  <si>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</si>
  <si>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</si>
  <si>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</si>
  <si>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</si>
  <si>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</si>
  <si>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</si>
  <si>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</si>
  <si>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</si>
  <si>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</si>
  <si>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</si>
  <si>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</si>
  <si>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</si>
  <si>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</si>
  <si>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</si>
  <si>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</si>
  <si>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</si>
  <si>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</si>
  <si>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</si>
  <si>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</si>
  <si>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</si>
  <si>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</si>
  <si>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</si>
  <si>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</si>
  <si>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</si>
  <si>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</si>
  <si>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</si>
  <si>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</si>
  <si>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</si>
  <si>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</si>
  <si>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</si>
  <si>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</si>
  <si>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</si>
  <si>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</si>
  <si>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</si>
  <si>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</si>
  <si>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</si>
  <si>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</si>
  <si>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</si>
  <si>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</si>
  <si>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</si>
  <si>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</si>
  <si>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</si>
  <si>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</si>
  <si>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</si>
  <si>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</si>
  <si>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</si>
  <si>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</si>
  <si>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</si>
  <si>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</si>
  <si>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</si>
  <si>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</si>
  <si>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</si>
  <si>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</si>
  <si>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</si>
  <si>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</si>
  <si>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</si>
  <si>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</si>
  <si>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</si>
  <si>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</si>
  <si>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</si>
  <si>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</si>
  <si>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</si>
  <si>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</si>
  <si>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</si>
  <si>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</si>
  <si>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</si>
  <si>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</si>
  <si>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</si>
  <si>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</si>
  <si>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</si>
  <si>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</si>
  <si>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</si>
  <si>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</si>
  <si>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</si>
  <si>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</si>
  <si>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</si>
  <si>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</si>
  <si>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</si>
  <si>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</si>
  <si>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</si>
  <si>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</si>
  <si>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</si>
  <si>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</si>
  <si>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</si>
  <si>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</si>
  <si>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</si>
  <si>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</si>
  <si>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</si>
  <si>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</si>
  <si>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</si>
  <si>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</si>
  <si>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</si>
  <si>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</si>
  <si>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</si>
  <si>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</si>
  <si>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</si>
  <si>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</si>
  <si>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</si>
  <si>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</si>
  <si>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</si>
  <si>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</si>
  <si>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</si>
  <si>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</si>
  <si>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</si>
  <si>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</si>
  <si>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</si>
  <si>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</si>
  <si>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</si>
  <si>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</si>
  <si>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</si>
  <si>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</si>
  <si>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</si>
  <si>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</si>
  <si>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</si>
  <si>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</si>
  <si>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</si>
  <si>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</si>
  <si>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</si>
  <si>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</si>
  <si>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</si>
  <si>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</si>
  <si>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</si>
  <si>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</si>
  <si>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</si>
  <si>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</si>
  <si>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</si>
  <si>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</si>
  <si>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</si>
  <si>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</si>
  <si>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</si>
  <si>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</si>
  <si>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</si>
  <si>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</si>
  <si>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</si>
  <si>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</si>
  <si>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</si>
  <si>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</si>
  <si>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</si>
  <si>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</si>
  <si>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</si>
  <si>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</si>
  <si>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</si>
  <si>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</si>
  <si>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</si>
  <si>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</si>
  <si>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</si>
  <si>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</si>
  <si>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</si>
  <si>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</si>
  <si>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</si>
  <si>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</si>
  <si>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</si>
  <si>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</si>
  <si>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</si>
  <si>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</si>
  <si>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</si>
  <si>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</si>
  <si>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</si>
  <si>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</si>
  <si>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</si>
  <si>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</si>
  <si>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</si>
  <si>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</si>
  <si>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</si>
  <si>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</si>
  <si>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</si>
  <si>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</si>
  <si>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</si>
  <si>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</si>
  <si>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</si>
  <si>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</si>
  <si>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</si>
  <si>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</si>
  <si>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</si>
  <si>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</si>
  <si>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</si>
  <si>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</si>
  <si>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</si>
  <si>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</si>
  <si>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</si>
  <si>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</si>
  <si>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</si>
  <si>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</si>
  <si>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</si>
  <si>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</si>
  <si>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</si>
  <si>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</si>
  <si>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</si>
  <si>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</si>
  <si>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</si>
  <si>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</si>
  <si>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</si>
  <si>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</si>
  <si>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</si>
  <si>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</si>
  <si>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</si>
  <si>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</si>
  <si>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</si>
  <si>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</si>
  <si>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</si>
  <si>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</si>
  <si>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</si>
  <si>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</si>
  <si>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</si>
  <si>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</si>
  <si>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</si>
  <si>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</si>
  <si>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</si>
  <si>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</si>
  <si>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</si>
  <si>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</si>
  <si>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</si>
  <si>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</si>
  <si>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</si>
  <si>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</si>
  <si>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</si>
  <si>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</si>
  <si>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</si>
  <si>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</si>
  <si>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</si>
  <si>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</si>
  <si>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</si>
  <si>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</si>
  <si>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</si>
  <si>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</si>
  <si>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</si>
  <si>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</si>
  <si>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</si>
  <si>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</si>
  <si>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</si>
  <si>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</si>
  <si>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</si>
  <si>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</si>
  <si>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</si>
  <si>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</si>
  <si>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</si>
  <si>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</si>
  <si>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</si>
  <si>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</si>
  <si>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</si>
  <si>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</si>
  <si>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</si>
  <si>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</si>
  <si>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</si>
  <si>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</si>
  <si>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</si>
  <si>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</si>
  <si>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</si>
  <si>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</si>
  <si>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</si>
  <si>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</si>
  <si>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</si>
  <si>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</si>
  <si>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</si>
  <si>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</si>
  <si>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</si>
  <si>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</si>
  <si>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</si>
  <si>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</si>
  <si>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</si>
  <si>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</si>
  <si>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</si>
  <si>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</si>
  <si>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</si>
  <si>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</si>
  <si>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</si>
  <si>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</si>
  <si>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</si>
  <si>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</si>
  <si>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</si>
  <si>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</si>
  <si>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</si>
  <si>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</si>
  <si>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</si>
  <si>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</si>
  <si>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</si>
  <si>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</si>
  <si>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</si>
  <si>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</si>
  <si>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</si>
  <si>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</si>
  <si>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</si>
  <si>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</si>
  <si>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</si>
  <si>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</si>
  <si>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</si>
  <si>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</si>
  <si>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</si>
  <si>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</si>
  <si>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</si>
  <si>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</si>
  <si>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</si>
  <si>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</si>
  <si>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</si>
  <si>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</si>
  <si>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</si>
  <si>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</si>
  <si>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</si>
  <si>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</si>
  <si>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</si>
  <si>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</si>
  <si>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</si>
  <si>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</si>
  <si>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</si>
  <si>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</si>
  <si>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</si>
  <si>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</si>
  <si>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</si>
  <si>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</si>
  <si>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</si>
  <si>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</si>
  <si>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</si>
  <si>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</si>
  <si>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</si>
  <si>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</si>
  <si>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</si>
  <si>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</si>
  <si>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</si>
  <si>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</si>
  <si>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</si>
  <si>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</si>
  <si>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</si>
  <si>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</si>
  <si>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</si>
  <si>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</si>
  <si>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</si>
  <si>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</si>
  <si>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</si>
  <si>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</si>
  <si>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</si>
  <si>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</si>
  <si>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</si>
  <si>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</si>
  <si>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</si>
  <si>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</si>
  <si>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</si>
  <si>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</si>
  <si>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</si>
  <si>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</si>
  <si>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</si>
  <si>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</si>
  <si>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</si>
  <si>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</si>
  <si>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</si>
  <si>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</si>
  <si>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</si>
  <si>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</si>
  <si>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</si>
  <si>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</si>
  <si>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</si>
  <si>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</si>
  <si>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</si>
  <si>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</si>
  <si>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</si>
  <si>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</si>
  <si>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</si>
  <si>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</si>
  <si>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</si>
  <si>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</si>
  <si>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</si>
  <si>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</si>
  <si>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</si>
  <si>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</si>
  <si>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</si>
  <si>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</si>
  <si>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</si>
  <si>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</si>
  <si>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</si>
  <si>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</si>
  <si>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</si>
  <si>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</si>
  <si>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</si>
  <si>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</si>
  <si>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</si>
  <si>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</si>
  <si>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</si>
  <si>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</si>
  <si>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</si>
  <si>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</si>
  <si>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</si>
  <si>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</si>
  <si>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</si>
  <si>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</si>
  <si>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</si>
  <si>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</si>
  <si>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</si>
  <si>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</si>
  <si>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</si>
  <si>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</si>
  <si>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</si>
  <si>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</si>
  <si>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</si>
  <si>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</si>
  <si>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</si>
  <si>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</si>
  <si>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</si>
  <si>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</si>
  <si>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</si>
  <si>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</si>
  <si>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</si>
  <si>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</si>
  <si>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</si>
  <si>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</si>
  <si>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</si>
  <si>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</si>
  <si>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</si>
  <si>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</si>
  <si>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</si>
  <si>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</si>
  <si>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</si>
  <si>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</si>
  <si>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</si>
  <si>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</si>
  <si>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</si>
  <si>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</si>
  <si>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</si>
  <si>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</si>
  <si>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</si>
  <si>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</si>
  <si>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</si>
  <si>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</si>
  <si>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</si>
  <si>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</si>
  <si>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</si>
  <si>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</si>
  <si>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</si>
  <si>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</si>
  <si>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</si>
  <si>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</si>
  <si>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</si>
  <si>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</si>
  <si>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</si>
  <si>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</si>
  <si>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</si>
  <si>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</si>
  <si>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</si>
  <si>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</si>
  <si>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</si>
  <si>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</si>
  <si>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</si>
  <si>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</si>
  <si>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</si>
  <si>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</si>
  <si>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</si>
  <si>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</si>
  <si>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</si>
  <si>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</si>
  <si>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</si>
  <si>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</si>
  <si>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</si>
  <si>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</si>
  <si>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</si>
  <si>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</si>
  <si>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</si>
  <si>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</si>
  <si>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</si>
  <si>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</si>
  <si>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</si>
  <si>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</si>
  <si>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</si>
  <si>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</si>
  <si>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</si>
  <si>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</si>
  <si>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</si>
  <si>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</si>
  <si>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</si>
  <si>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</si>
  <si>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</si>
  <si>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</si>
  <si>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</si>
  <si>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</si>
  <si>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</si>
  <si>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</si>
  <si>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</si>
  <si>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</si>
  <si>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</si>
  <si>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</si>
  <si>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</si>
  <si>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</si>
  <si>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</si>
  <si>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</si>
  <si>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</si>
  <si>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</si>
  <si>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</si>
  <si>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</si>
  <si>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</si>
  <si>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</si>
  <si>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</si>
  <si>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</si>
  <si>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</si>
  <si>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</si>
  <si>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</si>
  <si>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</si>
  <si>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</si>
  <si>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</si>
  <si>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</si>
  <si>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</si>
  <si>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</si>
  <si>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</si>
  <si>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</si>
  <si>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</si>
  <si>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</si>
  <si>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</si>
  <si>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</si>
  <si>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</si>
  <si>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</si>
  <si>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</si>
  <si>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</si>
  <si>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</si>
  <si>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</si>
  <si>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</si>
  <si>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</si>
  <si>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</si>
  <si>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</si>
  <si>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</si>
  <si>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</si>
  <si>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</si>
  <si>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</si>
  <si>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</si>
  <si>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</si>
  <si>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</si>
  <si>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</si>
  <si>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</si>
  <si>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</si>
  <si>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</si>
  <si>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</si>
  <si>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</si>
  <si>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</si>
  <si>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</si>
  <si>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</si>
  <si>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</si>
  <si>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</si>
  <si>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</si>
  <si>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</si>
  <si>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</si>
  <si>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</si>
  <si>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</si>
  <si>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</si>
  <si>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</si>
  <si>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</si>
  <si>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</si>
  <si>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</si>
  <si>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</si>
  <si>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</si>
  <si>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</si>
  <si>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</si>
  <si>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</si>
  <si>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</si>
  <si>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</si>
  <si>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</si>
  <si>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</si>
  <si>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</si>
  <si>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</si>
  <si>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</si>
  <si>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</si>
  <si>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</si>
  <si>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</si>
  <si>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</si>
  <si>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</si>
  <si>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</si>
  <si>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</si>
  <si>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</si>
  <si>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</si>
  <si>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</si>
  <si>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</si>
  <si>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</si>
  <si>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</si>
  <si>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</si>
  <si>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</si>
  <si>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</si>
  <si>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</si>
  <si>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</si>
  <si>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</si>
  <si>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</si>
  <si>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</si>
  <si>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</si>
  <si>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</si>
  <si>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</si>
  <si>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</si>
  <si>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</si>
  <si>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</si>
  <si>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</si>
  <si>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</si>
  <si>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</si>
  <si>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</si>
  <si>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</si>
  <si>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</si>
  <si>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</si>
  <si>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</si>
  <si>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</si>
  <si>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</si>
  <si>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</si>
  <si>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</si>
  <si>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</si>
  <si>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</si>
  <si>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</si>
  <si>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</si>
  <si>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</si>
  <si>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</si>
  <si>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</si>
  <si>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</si>
  <si>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</si>
  <si>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</si>
  <si>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</si>
  <si>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</si>
  <si>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</si>
  <si>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</si>
  <si>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</si>
  <si>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</si>
  <si>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</si>
  <si>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</si>
  <si>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</si>
  <si>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</si>
  <si>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</si>
  <si>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</si>
  <si>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</si>
  <si>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</si>
  <si>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</si>
  <si>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</si>
  <si>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</si>
  <si>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</si>
  <si>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</si>
  <si>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</si>
  <si>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</si>
  <si>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</si>
  <si>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</si>
  <si>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</si>
  <si>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</si>
  <si>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</si>
  <si>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</si>
  <si>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</si>
  <si>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</si>
  <si>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</si>
  <si>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</si>
  <si>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</si>
  <si>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</si>
  <si>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</si>
  <si>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</si>
  <si>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</si>
  <si>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</si>
  <si>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</si>
  <si>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</si>
  <si>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</si>
  <si>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</si>
  <si>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</si>
  <si>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</si>
  <si>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</si>
  <si>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</si>
  <si>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</si>
  <si>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</si>
  <si>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</si>
  <si>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</si>
  <si>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</si>
  <si>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</si>
  <si>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</si>
  <si>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</si>
  <si>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</si>
  <si>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</si>
  <si>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</si>
  <si>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</si>
  <si>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</si>
  <si>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</si>
  <si>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</si>
  <si>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</si>
  <si>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</si>
  <si>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</si>
  <si>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</si>
  <si>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</si>
  <si>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</si>
  <si>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</si>
  <si>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</si>
  <si>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</si>
  <si>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</si>
  <si>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</si>
  <si>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</si>
  <si>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</si>
  <si>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</si>
  <si>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</si>
  <si>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</si>
  <si>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</si>
  <si>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</si>
  <si>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</si>
  <si>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</si>
  <si>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</si>
  <si>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</si>
  <si>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</si>
  <si>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</si>
  <si>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</si>
  <si>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</si>
  <si>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</si>
  <si>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</si>
  <si>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</si>
  <si>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</si>
  <si>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</si>
  <si>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</si>
  <si>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</si>
  <si>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</si>
  <si>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</si>
  <si>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</si>
  <si>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</si>
  <si>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</si>
  <si>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</si>
  <si>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</si>
  <si>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</si>
  <si>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</si>
  <si>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</si>
  <si>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</si>
  <si>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</si>
  <si>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</si>
  <si>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</si>
  <si>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</si>
  <si>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</si>
  <si>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</si>
  <si>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</si>
  <si>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</si>
  <si>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</si>
  <si>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</si>
  <si>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</si>
  <si>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</si>
  <si>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</si>
  <si>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</si>
  <si>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</si>
  <si>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</si>
  <si>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</si>
  <si>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</si>
  <si>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</si>
  <si>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</si>
  <si>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</si>
  <si>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</si>
  <si>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</si>
  <si>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</si>
  <si>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</si>
  <si>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</si>
  <si>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</si>
  <si>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</si>
  <si>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</si>
  <si>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</si>
  <si>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</si>
  <si>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</si>
  <si>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</si>
  <si>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</si>
  <si>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</si>
  <si>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</si>
  <si>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</si>
  <si>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</si>
  <si>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</si>
  <si>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</si>
  <si>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</si>
  <si>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</si>
  <si>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</si>
  <si>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</si>
  <si>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</si>
  <si>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</si>
  <si>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</si>
  <si>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</si>
  <si>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</si>
  <si>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</si>
  <si>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</si>
  <si>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</si>
  <si>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</si>
  <si>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</si>
  <si>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</si>
  <si>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</si>
  <si>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</si>
  <si>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</si>
  <si>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</si>
  <si>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</si>
  <si>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</si>
  <si>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</si>
  <si>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</si>
  <si>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</si>
  <si>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</si>
  <si>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</si>
  <si>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</si>
  <si>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</si>
  <si>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</si>
  <si>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</si>
  <si>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</si>
  <si>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</si>
  <si>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</si>
  <si>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</si>
  <si>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</si>
  <si>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</si>
  <si>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</si>
  <si>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</si>
  <si>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</si>
  <si>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</si>
  <si>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</si>
  <si>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</si>
  <si>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</si>
  <si>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</si>
  <si>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</si>
  <si>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</si>
  <si>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</si>
  <si>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</si>
  <si>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</si>
  <si>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</si>
  <si>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</si>
  <si>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</si>
  <si>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</si>
  <si>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</si>
  <si>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</si>
  <si>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</si>
  <si>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</si>
  <si>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</si>
  <si>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</si>
  <si>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</si>
  <si>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</si>
  <si>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</si>
  <si>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</si>
  <si>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</si>
  <si>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</si>
  <si>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</si>
  <si>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</si>
  <si>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</si>
  <si>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</si>
  <si>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</si>
  <si>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</si>
  <si>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</si>
  <si>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</si>
  <si>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</si>
  <si>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</si>
  <si>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</si>
  <si>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</si>
  <si>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</si>
  <si>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</si>
  <si>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</si>
  <si>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</si>
  <si>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</si>
  <si>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</si>
  <si>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</si>
  <si>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</si>
  <si>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</si>
  <si>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</si>
  <si>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</si>
  <si>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</si>
  <si>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</si>
  <si>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</si>
  <si>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</si>
  <si>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</si>
  <si>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</si>
  <si>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</si>
  <si>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</si>
  <si>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</si>
  <si>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</si>
  <si>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</si>
  <si>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</si>
  <si>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</si>
  <si>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</si>
  <si>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</si>
  <si>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</si>
  <si>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</si>
  <si>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</si>
  <si>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</si>
  <si>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</si>
  <si>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</si>
  <si>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</si>
  <si>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</si>
  <si>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</si>
  <si>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</si>
  <si>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</si>
  <si>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</si>
  <si>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</si>
  <si>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</si>
  <si>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</si>
  <si>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</si>
  <si>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</si>
  <si>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</si>
  <si>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</si>
  <si>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</si>
  <si>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</si>
  <si>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</si>
  <si>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</si>
  <si>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</si>
  <si>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</si>
  <si>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</si>
  <si>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</si>
  <si>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</si>
  <si>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</si>
  <si>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</si>
  <si>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</si>
  <si>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</si>
  <si>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</si>
  <si>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</si>
  <si>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</si>
  <si>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</si>
  <si>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</si>
  <si>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</si>
  <si>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</si>
  <si>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</si>
  <si>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</si>
  <si>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</si>
  <si>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</si>
  <si>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</si>
  <si>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</si>
  <si>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</si>
  <si>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</si>
  <si>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</si>
  <si>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</si>
  <si>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</si>
  <si>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</si>
  <si>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</si>
  <si>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</si>
  <si>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</si>
  <si>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</si>
  <si>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</si>
  <si>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</si>
  <si>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</si>
  <si>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</si>
  <si>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</si>
  <si>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</si>
  <si>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</si>
  <si>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</si>
  <si>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</si>
  <si>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</si>
  <si>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</si>
  <si>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</si>
  <si>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</si>
  <si>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</si>
  <si>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</si>
  <si>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</si>
  <si>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</si>
  <si>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</si>
  <si>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</si>
  <si>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</si>
  <si>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</si>
  <si>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</si>
  <si>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</si>
  <si>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</si>
  <si>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</si>
  <si>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</si>
  <si>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</si>
  <si>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</si>
  <si>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</si>
  <si>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</si>
  <si>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</si>
  <si>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</si>
  <si>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</si>
  <si>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</si>
  <si>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</si>
  <si>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</si>
  <si>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</si>
  <si>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</si>
  <si>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</si>
  <si>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</si>
  <si>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</si>
  <si>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</si>
  <si>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</si>
  <si>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</si>
  <si>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</si>
  <si>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</si>
  <si>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</si>
  <si>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</si>
  <si>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</si>
  <si>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</si>
  <si>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</si>
  <si>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</si>
  <si>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</si>
  <si>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</si>
  <si>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</si>
  <si>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</si>
  <si>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</si>
  <si>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</si>
  <si>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</si>
  <si>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</si>
  <si>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</si>
  <si>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</si>
  <si>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</si>
  <si>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</si>
  <si>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</si>
  <si>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</si>
  <si>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</si>
  <si>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</si>
  <si>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</si>
  <si>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</si>
  <si>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</si>
  <si>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</si>
  <si>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</si>
  <si>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</si>
  <si>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</si>
  <si>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</si>
  <si>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</si>
  <si>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</si>
  <si>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</si>
  <si>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</si>
  <si>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</si>
  <si>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</si>
  <si>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</si>
  <si>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</si>
  <si>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</si>
  <si>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</si>
  <si>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</si>
  <si>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</si>
  <si>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</si>
  <si>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</si>
  <si>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</si>
  <si>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</si>
  <si>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</si>
  <si>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</si>
  <si>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</si>
  <si>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</si>
  <si>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</si>
  <si>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</si>
  <si>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</si>
  <si>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</si>
  <si>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</si>
  <si>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</si>
  <si>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</si>
  <si>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</si>
  <si>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</si>
  <si>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</si>
  <si>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</si>
  <si>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</si>
  <si>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</si>
  <si>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</si>
  <si>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</si>
  <si>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</si>
  <si>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</si>
  <si>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</si>
  <si>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</si>
  <si>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</si>
  <si>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</si>
  <si>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</si>
  <si>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</si>
  <si>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</si>
  <si>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</si>
  <si>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</si>
  <si>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</si>
  <si>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</si>
  <si>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</si>
  <si>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</si>
  <si>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</si>
  <si>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</si>
  <si>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</si>
  <si>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</si>
  <si>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</si>
  <si>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</si>
  <si>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</si>
  <si>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</si>
  <si>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</si>
  <si>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</si>
  <si>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</si>
  <si>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</si>
  <si>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</si>
  <si>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</si>
  <si>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</si>
  <si>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</si>
  <si>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</si>
  <si>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</si>
  <si>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</si>
  <si>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</si>
  <si>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</si>
  <si>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</si>
  <si>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</si>
  <si>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</si>
  <si>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</si>
  <si>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</si>
  <si>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</si>
  <si>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</si>
  <si>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</si>
  <si>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</si>
  <si>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</si>
  <si>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</si>
  <si>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</si>
  <si>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</si>
  <si>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</si>
  <si>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</si>
  <si>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</si>
  <si>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</si>
  <si>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</si>
  <si>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</si>
  <si>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</si>
  <si>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</si>
  <si>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</si>
  <si>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</si>
  <si>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</si>
  <si>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</si>
  <si>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</si>
  <si>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</si>
  <si>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</si>
  <si>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</si>
  <si>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</si>
  <si>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</si>
  <si>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</si>
  <si>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</si>
  <si>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</si>
  <si>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</si>
  <si>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</si>
  <si>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</si>
  <si>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</si>
  <si>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</si>
  <si>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</si>
  <si>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</si>
  <si>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</si>
  <si>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</si>
  <si>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</si>
  <si>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</si>
  <si>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</si>
  <si>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</si>
  <si>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</si>
  <si>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</si>
  <si>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</si>
  <si>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</si>
  <si>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</si>
  <si>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</si>
  <si>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</si>
  <si>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</si>
  <si>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</si>
  <si>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</si>
  <si>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</si>
  <si>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</si>
  <si>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</si>
  <si>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</si>
  <si>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</si>
  <si>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</si>
  <si>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</si>
  <si>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</si>
  <si>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</si>
  <si>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</si>
  <si>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</si>
  <si>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</si>
  <si>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</si>
  <si>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</si>
  <si>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</si>
  <si>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</si>
  <si>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</si>
  <si>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</si>
  <si>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</si>
  <si>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</si>
  <si>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</si>
  <si>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</si>
  <si>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</si>
  <si>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</si>
  <si>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</si>
  <si>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</si>
  <si>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</si>
  <si>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</si>
  <si>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</si>
  <si>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</si>
  <si>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</si>
  <si>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</si>
  <si>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</si>
  <si>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</si>
  <si>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</si>
  <si>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</si>
  <si>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</si>
  <si>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</si>
  <si>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</si>
  <si>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</si>
  <si>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</si>
  <si>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</si>
  <si>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</si>
  <si>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</si>
  <si>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</si>
  <si>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</si>
  <si>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</si>
  <si>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</si>
  <si>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</si>
  <si>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</si>
  <si>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</si>
  <si>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</si>
  <si>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</si>
  <si>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</si>
  <si>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</si>
  <si>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</si>
  <si>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</si>
  <si>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</si>
  <si>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</si>
  <si>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</si>
  <si>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</si>
  <si>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</si>
  <si>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</si>
  <si>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</si>
  <si>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</si>
  <si>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</si>
  <si>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</si>
  <si>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</si>
  <si>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</si>
  <si>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</si>
  <si>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</si>
  <si>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</si>
  <si>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</si>
  <si>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</si>
  <si>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</si>
  <si>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</si>
  <si>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</si>
  <si>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</si>
  <si>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</si>
  <si>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</si>
  <si>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</si>
  <si>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</si>
  <si>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</si>
  <si>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</si>
  <si>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</si>
  <si>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</si>
  <si>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</si>
  <si>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</si>
  <si>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</si>
  <si>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</si>
  <si>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</si>
  <si>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</si>
  <si>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</si>
  <si>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</si>
  <si>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</si>
  <si>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</si>
  <si>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</si>
  <si>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</si>
  <si>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</si>
  <si>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</si>
  <si>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</si>
  <si>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</si>
  <si>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</si>
  <si>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</si>
  <si>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</si>
  <si>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</si>
  <si>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</si>
  <si>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</si>
  <si>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</si>
  <si>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</si>
  <si>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</si>
  <si>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</si>
  <si>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</si>
  <si>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</si>
  <si>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</si>
  <si>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</si>
  <si>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</si>
  <si>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</si>
  <si>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</si>
  <si>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</si>
  <si>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</si>
  <si>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</si>
  <si>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</si>
  <si>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</si>
  <si>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</si>
  <si>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</si>
  <si>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</si>
  <si>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</si>
  <si>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</si>
  <si>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</si>
  <si>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</si>
  <si>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</si>
  <si>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</si>
  <si>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</si>
  <si>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</si>
  <si>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</si>
  <si>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</si>
  <si>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</si>
  <si>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</si>
  <si>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</si>
  <si>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</si>
  <si>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</si>
  <si>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</si>
  <si>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</si>
  <si>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</si>
  <si>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</si>
  <si>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</si>
  <si>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</si>
  <si>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</si>
  <si>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</si>
  <si>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</si>
  <si>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</si>
  <si>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</si>
  <si>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</si>
  <si>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</si>
  <si>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</si>
  <si>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</si>
  <si>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</si>
  <si>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</si>
  <si>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</si>
  <si>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</si>
  <si>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</si>
  <si>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</si>
  <si>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</si>
  <si>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</si>
  <si>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</si>
  <si>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</si>
  <si>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</si>
  <si>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</si>
  <si>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</si>
  <si>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</si>
  <si>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</si>
  <si>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</si>
  <si>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</si>
  <si>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</si>
  <si>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</si>
  <si>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</si>
  <si>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</si>
  <si>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</si>
  <si>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</si>
  <si>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</si>
  <si>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</si>
  <si>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</si>
  <si>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</si>
  <si>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</si>
  <si>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</si>
  <si>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</si>
  <si>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</si>
  <si>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</si>
  <si>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</si>
  <si>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</si>
  <si>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</si>
  <si>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</si>
  <si>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</si>
  <si>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</si>
  <si>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</si>
  <si>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</si>
  <si>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</si>
  <si>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</si>
  <si>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</si>
  <si>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</si>
  <si>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</si>
  <si>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</si>
  <si>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</si>
  <si>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</si>
  <si>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</si>
  <si>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</si>
  <si>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</si>
  <si>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</si>
  <si>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</si>
  <si>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</si>
  <si>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</si>
  <si>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</si>
  <si>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</si>
  <si>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</si>
  <si>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</si>
  <si>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</si>
  <si>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</si>
  <si>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</si>
  <si>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</si>
  <si>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</si>
  <si>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</si>
  <si>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</si>
  <si>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</si>
  <si>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</si>
  <si>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</si>
  <si>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</si>
  <si>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</si>
  <si>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</si>
  <si>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</si>
  <si>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</si>
  <si>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</si>
  <si>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</si>
  <si>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</si>
  <si>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</si>
  <si>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</si>
  <si>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</si>
  <si>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</si>
  <si>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</si>
  <si>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</si>
  <si>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</si>
  <si>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</si>
  <si>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</si>
  <si>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</si>
  <si>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</si>
  <si>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</si>
  <si>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</si>
  <si>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</si>
  <si>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</si>
  <si>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</si>
  <si>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</si>
  <si>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</si>
  <si>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</si>
  <si>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</si>
  <si>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</si>
  <si>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</si>
  <si>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</si>
  <si>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</si>
  <si>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</si>
  <si>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</si>
  <si>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</si>
  <si>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</si>
  <si>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</si>
  <si>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</si>
  <si>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</si>
  <si>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</si>
  <si>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</si>
  <si>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</si>
  <si>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</si>
  <si>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</si>
  <si>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</si>
  <si>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</si>
  <si>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</si>
  <si>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</si>
  <si>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</si>
  <si>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</si>
  <si>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</si>
  <si>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</si>
  <si>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</si>
  <si>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</si>
  <si>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</si>
  <si>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</si>
  <si>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</si>
  <si>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</si>
  <si>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</si>
  <si>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</si>
  <si>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</si>
  <si>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</si>
  <si>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</si>
  <si>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</si>
  <si>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</si>
  <si>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</si>
  <si>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</si>
  <si>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</si>
  <si>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</si>
  <si>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</si>
  <si>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</si>
  <si>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</si>
  <si>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</si>
  <si>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</si>
  <si>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</si>
  <si>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</si>
  <si>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</si>
  <si>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</si>
  <si>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</si>
  <si>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</si>
  <si>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</si>
  <si>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</si>
  <si>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</si>
  <si>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</si>
  <si>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</si>
  <si>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</si>
  <si>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</si>
  <si>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</si>
  <si>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</si>
  <si>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</si>
  <si>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</si>
  <si>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</si>
  <si>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</si>
  <si>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</si>
  <si>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</si>
  <si>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</si>
  <si>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</si>
  <si>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</si>
  <si>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</si>
  <si>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</si>
  <si>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</si>
  <si>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</si>
  <si>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</si>
  <si>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</si>
  <si>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</si>
  <si>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</si>
  <si>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</si>
  <si>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</si>
  <si>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</si>
  <si>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</si>
  <si>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</si>
  <si>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</si>
  <si>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</si>
  <si>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</si>
  <si>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</si>
  <si>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</si>
  <si>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</si>
  <si>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</si>
  <si>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</si>
  <si>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</si>
  <si>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</si>
  <si>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</si>
  <si>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</si>
  <si>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</si>
  <si>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</si>
  <si>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</si>
  <si>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</si>
  <si>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</si>
  <si>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</si>
  <si>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</si>
  <si>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</si>
  <si>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</si>
  <si>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</si>
  <si>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</si>
  <si>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</si>
  <si>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</si>
  <si>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</si>
  <si>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</si>
  <si>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</si>
  <si>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</si>
  <si>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</si>
  <si>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</si>
  <si>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</si>
  <si>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</si>
  <si>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</si>
  <si>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</si>
  <si>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</si>
  <si>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</si>
  <si>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</si>
  <si>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</si>
  <si>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</si>
  <si>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</si>
  <si>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</si>
  <si>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</si>
  <si>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</si>
  <si>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</si>
  <si>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</si>
  <si>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</si>
  <si>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</si>
  <si>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</si>
  <si>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</si>
  <si>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</si>
  <si>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</si>
  <si>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</si>
  <si>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</si>
  <si>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</si>
  <si>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</si>
  <si>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</si>
  <si>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</si>
  <si>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</si>
  <si>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</si>
  <si>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</si>
  <si>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</si>
  <si>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</si>
  <si>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</si>
  <si>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</si>
  <si>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</si>
  <si>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</si>
  <si>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</si>
  <si>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</si>
  <si>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</si>
  <si>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</si>
  <si>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</si>
  <si>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</si>
  <si>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</si>
  <si>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</si>
  <si>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</si>
  <si>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</si>
  <si>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</si>
  <si>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</si>
  <si>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</si>
  <si>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</si>
  <si>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</si>
  <si>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</si>
  <si>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</si>
  <si>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</si>
  <si>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</si>
  <si>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</si>
  <si>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</si>
  <si>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</si>
  <si>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</si>
  <si>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</si>
  <si>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</si>
  <si>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</si>
  <si>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</si>
  <si>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</si>
  <si>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</si>
  <si>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</si>
  <si>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</si>
  <si>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</si>
  <si>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</si>
  <si>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</si>
  <si>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</si>
  <si>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</si>
  <si>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</si>
  <si>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</si>
  <si>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</si>
  <si>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</si>
  <si>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</si>
  <si>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</si>
  <si>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</si>
  <si>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</si>
  <si>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</si>
  <si>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</si>
  <si>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</si>
  <si>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</si>
  <si>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</si>
  <si>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</si>
  <si>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</si>
  <si>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</si>
  <si>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</si>
  <si>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</si>
  <si>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</si>
  <si>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</si>
  <si>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</si>
  <si>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</si>
  <si>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</si>
  <si>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</si>
  <si>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</si>
  <si>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</si>
  <si>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</si>
  <si>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</si>
  <si>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</si>
  <si>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</si>
  <si>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</si>
  <si>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</si>
  <si>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</si>
  <si>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</si>
  <si>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</si>
  <si>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</si>
  <si>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</si>
  <si>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</si>
  <si>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</si>
  <si>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</si>
  <si>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</si>
  <si>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</si>
  <si>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</si>
  <si>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</si>
  <si>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</si>
  <si>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</si>
  <si>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</si>
  <si>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</si>
  <si>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</si>
  <si>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</si>
  <si>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</si>
  <si>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</si>
  <si>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</si>
  <si>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</si>
  <si>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</si>
  <si>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</si>
  <si>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</si>
  <si>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</si>
  <si>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</si>
  <si>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</si>
  <si>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</si>
  <si>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</si>
  <si>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</si>
  <si>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</si>
  <si>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</si>
  <si>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</si>
  <si>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</si>
  <si>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</si>
  <si>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</si>
  <si>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</si>
  <si>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</si>
  <si>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</si>
  <si>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</si>
  <si>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</si>
  <si>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</si>
  <si>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</si>
  <si>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</si>
  <si>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</si>
  <si>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</si>
  <si>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</si>
  <si>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</si>
  <si>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</si>
  <si>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</si>
  <si>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</si>
  <si>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</si>
  <si>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</si>
  <si>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</si>
  <si>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</si>
  <si>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</si>
  <si>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</si>
  <si>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</si>
  <si>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</si>
  <si>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</si>
  <si>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</si>
  <si>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</si>
  <si>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</si>
  <si>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</si>
  <si>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</si>
  <si>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</si>
  <si>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</si>
  <si>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</si>
  <si>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</si>
  <si>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</si>
  <si>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</si>
  <si>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</si>
  <si>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</si>
  <si>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</si>
  <si>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</si>
  <si>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</si>
  <si>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</si>
  <si>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</si>
  <si>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</si>
  <si>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</si>
  <si>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</si>
  <si>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</si>
  <si>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</si>
  <si>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</si>
  <si>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</si>
  <si>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</si>
  <si>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</si>
  <si>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</si>
  <si>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</si>
  <si>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</si>
  <si>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</si>
  <si>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</si>
  <si>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</si>
  <si>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</si>
  <si>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</si>
  <si>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</si>
  <si>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</si>
  <si>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</si>
  <si>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</si>
  <si>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</si>
  <si>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</si>
  <si>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</si>
  <si>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</si>
  <si>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</si>
  <si>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</si>
  <si>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</si>
  <si>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</si>
  <si>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</si>
  <si>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</si>
  <si>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</si>
  <si>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</si>
  <si>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</si>
  <si>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</si>
  <si>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</si>
  <si>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</si>
  <si>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</si>
  <si>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</si>
  <si>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</si>
  <si>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</si>
  <si>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</si>
  <si>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</si>
  <si>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</si>
  <si>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</si>
  <si>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</si>
  <si>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</si>
  <si>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</si>
  <si>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</si>
  <si>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</si>
  <si>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</si>
  <si>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</si>
  <si>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</si>
  <si>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</si>
  <si>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</si>
  <si>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</si>
  <si>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</si>
  <si>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</si>
  <si>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</si>
  <si>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</si>
  <si>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</si>
  <si>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</si>
  <si>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</si>
  <si>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</si>
  <si>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</si>
  <si>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</si>
  <si>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</si>
  <si>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</si>
  <si>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</si>
  <si>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</si>
  <si>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</si>
  <si>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</si>
  <si>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</si>
  <si>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</si>
  <si>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</si>
  <si>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</si>
  <si>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</si>
  <si>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</si>
  <si>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</si>
  <si>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</si>
  <si>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</si>
  <si>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</si>
  <si>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</si>
  <si>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</si>
  <si>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</si>
  <si>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</si>
  <si>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</si>
  <si>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</si>
  <si>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</si>
  <si>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</si>
  <si>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</si>
  <si>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</si>
  <si>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</si>
  <si>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</si>
  <si>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</si>
  <si>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</si>
  <si>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</si>
  <si>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</si>
  <si>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</si>
  <si>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</si>
  <si>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</si>
  <si>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</si>
  <si>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</si>
  <si>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</si>
  <si>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</si>
  <si>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</si>
  <si>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</si>
  <si>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</si>
  <si>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</si>
  <si>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</si>
  <si>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</si>
  <si>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</si>
  <si>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</si>
  <si>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</si>
  <si>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</si>
  <si>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</si>
  <si>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</si>
  <si>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</si>
  <si>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</si>
  <si>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</si>
  <si>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</si>
  <si>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</si>
  <si>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</si>
  <si>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</si>
  <si>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</si>
  <si>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</si>
  <si>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</si>
  <si>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</si>
  <si>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</si>
  <si>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</si>
  <si>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</si>
  <si>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</si>
  <si>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</si>
  <si>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</si>
  <si>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</si>
  <si>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</si>
  <si>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</si>
  <si>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</si>
  <si>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</si>
  <si>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</si>
  <si>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</si>
  <si>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</si>
  <si>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</si>
  <si>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</si>
  <si>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</si>
  <si>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</si>
  <si>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</si>
  <si>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</si>
  <si>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</si>
  <si>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</si>
  <si>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</si>
  <si>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</si>
  <si>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</si>
  <si>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</si>
  <si>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</si>
  <si>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</si>
  <si>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</si>
  <si>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</si>
  <si>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</si>
  <si>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</si>
  <si>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</si>
  <si>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</si>
  <si>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</si>
  <si>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</si>
  <si>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</si>
  <si>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</si>
  <si>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</si>
  <si>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</si>
  <si>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</si>
  <si>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</si>
  <si>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</si>
  <si>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</si>
  <si>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</si>
  <si>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</si>
  <si>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</si>
  <si>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</si>
  <si>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</si>
  <si>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</si>
  <si>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</si>
  <si>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</si>
  <si>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</si>
  <si>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</si>
  <si>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</si>
  <si>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</si>
  <si>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</si>
  <si>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</si>
  <si>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</si>
  <si>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</si>
  <si>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</si>
  <si>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</si>
  <si>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</si>
  <si>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</si>
  <si>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</si>
  <si>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</si>
  <si>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</si>
  <si>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</si>
  <si>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</si>
  <si>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</si>
  <si>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</si>
  <si>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</si>
  <si>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</si>
  <si>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</si>
  <si>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</si>
  <si>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</si>
  <si>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</si>
  <si>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</si>
  <si>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</si>
  <si>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</si>
  <si>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</si>
  <si>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</si>
  <si>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</si>
  <si>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</si>
  <si>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</si>
  <si>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</si>
  <si>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</si>
  <si>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</si>
  <si>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</si>
  <si>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</si>
  <si>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</si>
  <si>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</si>
  <si>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</si>
  <si>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</si>
  <si>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</si>
  <si>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</si>
  <si>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</si>
  <si>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</si>
  <si>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</si>
  <si>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</si>
  <si>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</si>
  <si>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</si>
  <si>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</si>
  <si>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</si>
  <si>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</si>
  <si>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</si>
  <si>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</si>
  <si>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</si>
  <si>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</si>
  <si>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</si>
  <si>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</si>
  <si>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</si>
  <si>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</si>
  <si>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</si>
  <si>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</si>
  <si>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</si>
  <si>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</si>
  <si>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</si>
  <si>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</si>
  <si>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</si>
  <si>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</si>
  <si>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</si>
  <si>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</si>
  <si>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</si>
  <si>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</si>
  <si>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</si>
  <si>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</si>
  <si>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</si>
  <si>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</si>
  <si>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</si>
  <si>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</si>
  <si>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</si>
  <si>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</si>
  <si>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</si>
  <si>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</si>
  <si>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</si>
  <si>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</si>
  <si>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</si>
  <si>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</si>
  <si>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</si>
  <si>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</si>
  <si>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</si>
  <si>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</si>
  <si>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</si>
  <si>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</si>
  <si>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</si>
  <si>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</si>
  <si>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</si>
  <si>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</si>
  <si>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</si>
  <si>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</si>
  <si>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</si>
  <si>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</si>
  <si>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</si>
  <si>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</si>
  <si>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</si>
  <si>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</si>
  <si>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</si>
  <si>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</si>
  <si>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</si>
  <si>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</si>
  <si>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</si>
  <si>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</si>
  <si>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</si>
  <si>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</si>
  <si>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</si>
  <si>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</si>
  <si>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</si>
  <si>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</si>
  <si>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</si>
  <si>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</si>
  <si>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</si>
  <si>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</si>
  <si>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</si>
  <si>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</si>
  <si>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</si>
  <si>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</si>
  <si>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</si>
  <si>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</si>
  <si>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</si>
  <si>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</si>
  <si>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</si>
  <si>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</si>
  <si>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</si>
  <si>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</si>
  <si>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</si>
  <si>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</si>
  <si>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</si>
  <si>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</si>
  <si>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</si>
  <si>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</si>
  <si>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</si>
  <si>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</si>
  <si>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</si>
  <si>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</si>
  <si>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</si>
  <si>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</si>
  <si>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</si>
  <si>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</si>
  <si>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</si>
  <si>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</si>
  <si>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</si>
  <si>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</si>
  <si>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</si>
  <si>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</si>
  <si>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</si>
  <si>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</si>
  <si>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</si>
  <si>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</si>
  <si>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</si>
  <si>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</si>
  <si>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</si>
  <si>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</si>
  <si>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</si>
  <si>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</si>
  <si>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</si>
  <si>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</si>
  <si>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</si>
  <si>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</si>
  <si>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</si>
  <si>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</si>
  <si>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</si>
  <si>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</si>
  <si>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</si>
  <si>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</si>
  <si>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</si>
  <si>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</si>
  <si>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</si>
  <si>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</si>
  <si>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</si>
  <si>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</si>
  <si>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</si>
  <si>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</si>
  <si>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</si>
  <si>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</si>
  <si>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</si>
  <si>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</si>
  <si>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</si>
  <si>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</si>
  <si>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</si>
  <si>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</si>
  <si>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</si>
  <si>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</si>
  <si>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</si>
  <si>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</si>
  <si>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</si>
  <si>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</si>
  <si>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</si>
  <si>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</si>
  <si>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</si>
  <si>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</si>
  <si>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</si>
  <si>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</si>
  <si>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</si>
  <si>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</si>
  <si>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</si>
  <si>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</si>
  <si>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</si>
  <si>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</si>
  <si>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</si>
  <si>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</si>
  <si>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</si>
  <si>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</si>
  <si>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</si>
  <si>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</si>
  <si>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</si>
  <si>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</si>
  <si>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</si>
  <si>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</si>
  <si>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</si>
  <si>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</si>
  <si>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</si>
  <si>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</si>
  <si>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</si>
  <si>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</si>
  <si>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</si>
  <si>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</si>
  <si>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</si>
  <si>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</si>
  <si>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</si>
  <si>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</si>
  <si>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</si>
  <si>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</si>
  <si>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</si>
  <si>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</si>
  <si>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</si>
  <si>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</si>
  <si>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</si>
  <si>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</si>
  <si>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</si>
  <si>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</si>
  <si>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</si>
  <si>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</si>
  <si>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</si>
  <si>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</si>
  <si>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</si>
  <si>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</si>
  <si>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</si>
  <si>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</si>
  <si>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</si>
  <si>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</si>
  <si>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</si>
  <si>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</si>
  <si>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</si>
  <si>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</si>
  <si>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</si>
  <si>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</si>
  <si>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</si>
  <si>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</si>
  <si>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</si>
  <si>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</si>
  <si>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</si>
  <si>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</si>
  <si>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</si>
  <si>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</si>
  <si>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</si>
  <si>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</si>
  <si>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</si>
  <si>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</si>
  <si>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</si>
  <si>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</si>
  <si>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</si>
  <si>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</si>
  <si>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</si>
  <si>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</si>
  <si>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</si>
  <si>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</si>
  <si>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</si>
  <si>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</si>
  <si>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</si>
  <si>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</si>
  <si>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</si>
  <si>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</si>
  <si>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</si>
  <si>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</si>
  <si>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</si>
  <si>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</si>
  <si>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</si>
  <si>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</si>
  <si>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</si>
  <si>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</si>
  <si>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</si>
  <si>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</si>
  <si>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</si>
  <si>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</si>
  <si>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</si>
  <si>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</si>
  <si>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</si>
  <si>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</si>
  <si>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</si>
  <si>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</si>
  <si>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</si>
  <si>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</si>
  <si>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</si>
  <si>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</si>
  <si>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</si>
  <si>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</si>
  <si>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</si>
  <si>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</si>
  <si>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</si>
  <si>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</si>
  <si>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</si>
  <si>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</si>
  <si>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</si>
  <si>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</si>
  <si>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</si>
  <si>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</si>
  <si>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</si>
  <si>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</si>
  <si>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</si>
  <si>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</si>
  <si>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</si>
  <si>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</si>
  <si>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</si>
  <si>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</si>
  <si>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</si>
  <si>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</si>
  <si>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</si>
  <si>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</si>
  <si>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</si>
  <si>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</si>
  <si>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</si>
  <si>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</si>
  <si>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</si>
  <si>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</si>
  <si>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</si>
  <si>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</si>
  <si>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</si>
  <si>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</si>
  <si>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</si>
  <si>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</si>
  <si>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</si>
  <si>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</si>
  <si>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</si>
  <si>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</si>
  <si>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</si>
  <si>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</si>
  <si>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</si>
  <si>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</si>
  <si>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</si>
  <si>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</si>
  <si>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</si>
  <si>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</si>
  <si>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</si>
  <si>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</si>
  <si>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</si>
  <si>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</si>
  <si>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</si>
  <si>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</si>
  <si>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</si>
  <si>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</si>
  <si>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</si>
  <si>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</si>
  <si>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</si>
  <si>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</si>
  <si>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</si>
  <si>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</si>
  <si>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</si>
  <si>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</si>
  <si>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</si>
  <si>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</si>
  <si>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</si>
  <si>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</si>
  <si>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</si>
  <si>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</si>
  <si>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</si>
  <si>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</si>
  <si>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</si>
  <si>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</si>
  <si>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</si>
  <si>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</si>
  <si>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</si>
  <si>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</si>
  <si>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</si>
  <si>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</si>
  <si>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</si>
  <si>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</si>
  <si>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</si>
  <si>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</si>
  <si>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</si>
  <si>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</si>
  <si>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</si>
  <si>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</si>
  <si>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</si>
  <si>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</si>
  <si>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</si>
  <si>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</si>
  <si>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</si>
  <si>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</si>
  <si>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</si>
  <si>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</si>
  <si>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</si>
  <si>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</si>
  <si>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</si>
  <si>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</si>
  <si>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</si>
  <si>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</si>
  <si>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</si>
  <si>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</si>
  <si>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</si>
  <si>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</si>
  <si>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</si>
  <si>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</si>
  <si>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</si>
  <si>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</si>
  <si>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</si>
  <si>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</si>
  <si>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</si>
  <si>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</si>
  <si>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</si>
  <si>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</si>
  <si>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</si>
  <si>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</si>
  <si>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</si>
  <si>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</si>
  <si>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</si>
  <si>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</si>
  <si>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</si>
  <si>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</si>
  <si>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</si>
  <si>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</si>
  <si>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</si>
  <si>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</si>
  <si>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</si>
  <si>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</si>
  <si>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</si>
  <si>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</si>
  <si>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</si>
  <si>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</si>
  <si>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</si>
  <si>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</si>
  <si>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</si>
  <si>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</si>
  <si>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</si>
  <si>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</si>
  <si>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</si>
  <si>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</si>
  <si>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</si>
  <si>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</si>
  <si>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</si>
  <si>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</si>
  <si>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</si>
  <si>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</si>
  <si>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</si>
  <si>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</si>
  <si>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</si>
  <si>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</si>
  <si>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</si>
  <si>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</si>
  <si>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</si>
  <si>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</si>
  <si>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</si>
  <si>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</si>
  <si>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</si>
  <si>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</si>
  <si>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</si>
  <si>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</si>
  <si>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</si>
  <si>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</si>
  <si>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</si>
  <si>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</si>
  <si>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</si>
  <si>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</si>
  <si>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</si>
  <si>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</si>
  <si>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</si>
  <si>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</si>
  <si>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</si>
  <si>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</si>
  <si>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</si>
  <si>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</si>
  <si>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</si>
  <si>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</si>
  <si>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</si>
  <si>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</si>
  <si>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</si>
  <si>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</si>
  <si>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</si>
  <si>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</si>
  <si>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</si>
  <si>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</si>
  <si>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</si>
  <si>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</si>
  <si>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</si>
  <si>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</si>
  <si>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</si>
  <si>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</si>
  <si>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</si>
  <si>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</si>
  <si>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</si>
  <si>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</si>
  <si>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</si>
  <si>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</si>
  <si>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</si>
  <si>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</si>
  <si>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</si>
  <si>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</si>
  <si>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</si>
  <si>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</si>
  <si>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</si>
  <si>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</si>
  <si>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</si>
  <si>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</si>
  <si>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</si>
  <si>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</si>
  <si>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</si>
  <si>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</si>
  <si>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</si>
  <si>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</si>
  <si>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</si>
  <si>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</si>
  <si>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</si>
  <si>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</si>
  <si>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</si>
  <si>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</si>
  <si>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</si>
  <si>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</si>
  <si>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</si>
  <si>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</si>
  <si>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</si>
  <si>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</si>
  <si>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</si>
  <si>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</si>
  <si>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</si>
  <si>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</si>
  <si>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</si>
  <si>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</si>
  <si>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</si>
  <si>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</si>
  <si>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</si>
  <si>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</si>
  <si>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</si>
  <si>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</si>
  <si>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</si>
  <si>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</si>
  <si>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</si>
  <si>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</si>
  <si>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</si>
  <si>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</si>
  <si>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</si>
  <si>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</si>
  <si>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</si>
  <si>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</si>
  <si>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</si>
  <si>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</si>
  <si>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</si>
  <si>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</si>
  <si>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</si>
  <si>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</si>
  <si>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</si>
  <si>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</si>
  <si>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</si>
  <si>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</si>
  <si>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</si>
  <si>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</si>
  <si>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</si>
  <si>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</si>
  <si>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</si>
  <si>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</si>
  <si>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</si>
  <si>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</si>
  <si>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</si>
  <si>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</si>
  <si>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</si>
  <si>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</si>
  <si>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</si>
  <si>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</si>
  <si>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</si>
  <si>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</si>
  <si>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</si>
  <si>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</si>
  <si>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</si>
  <si>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</si>
  <si>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</si>
  <si>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</si>
  <si>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</si>
  <si>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</si>
  <si>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</si>
  <si>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</si>
  <si>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</si>
  <si>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</si>
  <si>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</si>
  <si>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</si>
  <si>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</si>
  <si>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</si>
  <si>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</si>
  <si>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</si>
  <si>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</si>
  <si>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</si>
  <si>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</si>
  <si>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</si>
  <si>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</si>
  <si>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</si>
  <si>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</si>
  <si>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</si>
  <si>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</si>
  <si>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</si>
  <si>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</si>
  <si>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</si>
  <si>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</si>
  <si>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</si>
  <si>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</si>
  <si>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</si>
  <si>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</si>
  <si>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</si>
  <si>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</si>
  <si>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</si>
  <si>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</si>
  <si>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</si>
  <si>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</si>
  <si>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</si>
  <si>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</si>
  <si>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</si>
  <si>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</si>
  <si>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</si>
  <si>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</si>
  <si>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</si>
  <si>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</si>
  <si>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</si>
  <si>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</si>
  <si>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</si>
  <si>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</si>
  <si>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</si>
  <si>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</si>
  <si>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</si>
  <si>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</si>
  <si>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</si>
  <si>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</si>
  <si>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</si>
  <si>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</si>
  <si>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</si>
  <si>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</si>
  <si>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</si>
  <si>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</si>
  <si>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</si>
  <si>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</si>
  <si>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</si>
  <si>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</si>
  <si>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</si>
  <si>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</si>
  <si>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</si>
  <si>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</si>
  <si>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</si>
  <si>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</si>
  <si>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</si>
  <si>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</si>
  <si>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</si>
  <si>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</si>
  <si>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</si>
  <si>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</si>
  <si>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</si>
  <si>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</si>
  <si>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</si>
  <si>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</si>
  <si>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</si>
  <si>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</si>
  <si>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</si>
  <si>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</si>
  <si>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</si>
  <si>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</si>
  <si>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</si>
  <si>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</si>
  <si>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</si>
  <si>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</si>
  <si>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</si>
  <si>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</si>
  <si>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</si>
  <si>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</si>
  <si>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</si>
  <si>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</si>
  <si>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</si>
  <si>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</si>
  <si>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</si>
  <si>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</si>
  <si>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</si>
  <si>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</si>
  <si>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</si>
  <si>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</si>
  <si>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</si>
  <si>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</si>
  <si>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</si>
  <si>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</si>
  <si>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</si>
  <si>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</si>
  <si>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</si>
  <si>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</si>
  <si>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</si>
  <si>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</si>
  <si>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</si>
  <si>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</si>
  <si>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</si>
  <si>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</si>
  <si>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</si>
  <si>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</si>
  <si>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</si>
  <si>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</si>
  <si>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</si>
  <si>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</si>
  <si>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</si>
  <si>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</si>
  <si>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</si>
  <si>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</si>
  <si>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</si>
  <si>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</si>
  <si>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</si>
  <si>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</si>
  <si>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</si>
  <si>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</si>
  <si>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</si>
  <si>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</si>
  <si>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</si>
  <si>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</si>
  <si>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</si>
  <si>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</si>
  <si>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</si>
  <si>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</si>
  <si>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</si>
  <si>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</si>
  <si>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</si>
  <si>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</si>
  <si>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</si>
  <si>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</si>
  <si>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</si>
  <si>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</si>
  <si>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</si>
  <si>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</si>
  <si>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</si>
  <si>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</si>
  <si>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</si>
  <si>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</si>
  <si>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</si>
  <si>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</si>
  <si>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</si>
  <si>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</si>
  <si>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</si>
  <si>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</si>
  <si>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</si>
  <si>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</si>
  <si>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</si>
  <si>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</si>
  <si>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</si>
  <si>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</si>
  <si>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</si>
  <si>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</si>
  <si>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</si>
  <si>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</si>
  <si>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</si>
  <si>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</si>
  <si>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</si>
  <si>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</si>
  <si>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</si>
  <si>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</si>
  <si>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</si>
  <si>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</si>
  <si>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</si>
  <si>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</si>
  <si>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</si>
  <si>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</si>
  <si>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</si>
  <si>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</si>
  <si>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</si>
  <si>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</si>
  <si>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</si>
  <si>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</si>
  <si>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</si>
  <si>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</si>
  <si>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</si>
  <si>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</si>
  <si>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</si>
  <si>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</si>
  <si>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</si>
  <si>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</si>
  <si>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</si>
  <si>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</si>
  <si>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</si>
  <si>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</si>
  <si>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</si>
  <si>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</si>
  <si>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</si>
  <si>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</si>
  <si>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</si>
  <si>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</si>
  <si>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</si>
  <si>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</si>
  <si>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</si>
  <si>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</si>
  <si>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</si>
  <si>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</si>
  <si>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</si>
  <si>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</si>
  <si>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</si>
  <si>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</si>
  <si>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</si>
  <si>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</si>
  <si>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</si>
  <si>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</si>
  <si>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</si>
  <si>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</si>
  <si>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</si>
  <si>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</si>
  <si>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</si>
  <si>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</si>
  <si>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</si>
  <si>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</si>
  <si>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</si>
  <si>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</si>
  <si>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</si>
  <si>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</si>
  <si>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</si>
  <si>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</si>
  <si>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</si>
  <si>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</si>
  <si>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</si>
  <si>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</si>
  <si>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</si>
  <si>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</si>
  <si>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</si>
  <si>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</si>
  <si>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</si>
  <si>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</si>
  <si>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</si>
  <si>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</si>
  <si>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</si>
  <si>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</si>
  <si>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</si>
  <si>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</si>
  <si>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</si>
  <si>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</si>
  <si>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</si>
  <si>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</si>
  <si>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</si>
  <si>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</si>
  <si>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</si>
  <si>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</si>
  <si>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</si>
  <si>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</si>
  <si>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</si>
  <si>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</si>
  <si>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</si>
  <si>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</si>
  <si>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</si>
  <si>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</si>
  <si>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</si>
  <si>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</si>
  <si>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</si>
  <si>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</si>
  <si>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</si>
  <si>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</si>
  <si>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</si>
  <si>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</si>
  <si>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</si>
  <si>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</si>
  <si>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</si>
  <si>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</si>
  <si>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</si>
  <si>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</si>
  <si>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</si>
  <si>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</si>
  <si>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</si>
  <si>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</si>
  <si>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</si>
  <si>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</si>
  <si>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</si>
  <si>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</si>
  <si>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</si>
  <si>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</si>
  <si>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</si>
  <si>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</si>
  <si>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</si>
  <si>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</si>
  <si>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</si>
  <si>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</si>
  <si>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</si>
  <si>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</si>
  <si>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</si>
  <si>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</si>
  <si>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</si>
  <si>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</si>
  <si>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</si>
  <si>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</si>
  <si>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</si>
  <si>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</si>
  <si>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</si>
  <si>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</si>
  <si>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</si>
  <si>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</si>
  <si>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</si>
  <si>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</si>
  <si>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</si>
  <si>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</si>
  <si>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</si>
  <si>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</si>
  <si>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</si>
  <si>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</si>
  <si>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</si>
  <si>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</si>
  <si>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</si>
  <si>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</si>
  <si>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</si>
  <si>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</si>
  <si>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</si>
  <si>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</si>
  <si>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</si>
  <si>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</si>
  <si>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</si>
  <si>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</si>
  <si>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</si>
  <si>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</si>
  <si>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</si>
  <si>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</si>
  <si>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</si>
  <si>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</si>
  <si>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</si>
  <si>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</si>
  <si>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</si>
  <si>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</si>
  <si>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</si>
  <si>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</si>
  <si>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</si>
  <si>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</si>
  <si>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</si>
  <si>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</si>
  <si>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</si>
  <si>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</si>
  <si>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</si>
  <si>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</si>
  <si>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</si>
  <si>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</si>
  <si>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</si>
  <si>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</si>
  <si>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</si>
  <si>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</si>
  <si>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</si>
  <si>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</si>
  <si>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</si>
  <si>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</si>
  <si>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</si>
  <si>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</si>
  <si>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</si>
  <si>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</si>
  <si>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</si>
  <si>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</si>
  <si>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</si>
  <si>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</si>
  <si>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</si>
  <si>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</si>
  <si>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</si>
  <si>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</si>
  <si>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</si>
  <si>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</si>
  <si>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</si>
  <si>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</si>
  <si>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</si>
  <si>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</si>
  <si>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</si>
  <si>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</si>
  <si>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</si>
  <si>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</si>
  <si>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</si>
  <si>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</si>
  <si>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</si>
  <si>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</si>
  <si>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</si>
  <si>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</si>
  <si>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</si>
  <si>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</si>
  <si>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</si>
  <si>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</si>
  <si>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</si>
  <si>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</si>
  <si>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</si>
  <si>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</si>
  <si>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</si>
  <si>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</si>
  <si>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</si>
  <si>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</si>
  <si>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</si>
  <si>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</si>
  <si>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</si>
  <si>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</si>
  <si>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</si>
  <si>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</si>
  <si>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</si>
  <si>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</si>
  <si>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</si>
  <si>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</si>
  <si>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</si>
  <si>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</si>
  <si>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</si>
  <si>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</si>
  <si>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</si>
  <si>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</si>
  <si>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</si>
  <si>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</si>
  <si>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</si>
  <si>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</si>
  <si>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</si>
  <si>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</si>
  <si>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</si>
  <si>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</si>
  <si>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</si>
  <si>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</si>
  <si>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</si>
  <si>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</si>
  <si>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</si>
  <si>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</si>
  <si>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</si>
  <si>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</si>
  <si>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</si>
  <si>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</si>
  <si>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</si>
  <si>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</si>
  <si>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</si>
  <si>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</si>
  <si>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</si>
  <si>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</si>
  <si>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</si>
  <si>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</si>
  <si>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</si>
  <si>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</si>
  <si>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</si>
  <si>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</si>
  <si>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</si>
  <si>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</si>
  <si>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</si>
  <si>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</si>
  <si>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</si>
  <si>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</si>
  <si>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</si>
  <si>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</si>
  <si>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</si>
  <si>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</si>
  <si>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</si>
  <si>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</si>
  <si>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</si>
  <si>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</si>
  <si>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</si>
  <si>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</si>
  <si>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</si>
  <si>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</si>
  <si>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</si>
  <si>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</si>
  <si>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</si>
  <si>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</si>
  <si>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</si>
  <si>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</si>
  <si>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</si>
  <si>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</si>
  <si>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</si>
  <si>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</si>
  <si>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</si>
  <si>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</si>
  <si>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</si>
  <si>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</si>
  <si>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</si>
  <si>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</si>
  <si>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</si>
  <si>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</si>
  <si>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</si>
  <si>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</si>
  <si>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</si>
  <si>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</si>
  <si>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</si>
  <si>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</si>
  <si>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</si>
  <si>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</si>
  <si>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</si>
  <si>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</si>
  <si>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</si>
  <si>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</si>
  <si>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</si>
  <si>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</si>
  <si>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</si>
  <si>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</si>
  <si>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</si>
  <si>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</si>
  <si>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</si>
  <si>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</si>
  <si>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</si>
  <si>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</si>
  <si>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</si>
  <si>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</si>
  <si>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</si>
  <si>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</si>
  <si>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</si>
  <si>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</si>
  <si>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</si>
  <si>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</si>
  <si>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</si>
  <si>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</si>
  <si>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</si>
  <si>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</si>
  <si>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</si>
  <si>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</si>
  <si>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</si>
  <si>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</si>
  <si>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</si>
  <si>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</si>
  <si>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</si>
  <si>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</si>
  <si>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</si>
  <si>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</si>
  <si>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</si>
  <si>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</si>
  <si>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</si>
  <si>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</si>
  <si>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</si>
  <si>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</si>
  <si>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</si>
  <si>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</si>
  <si>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</si>
  <si>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</si>
  <si>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</si>
  <si>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</si>
  <si>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</si>
  <si>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</si>
  <si>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</si>
  <si>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</si>
  <si>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</si>
  <si>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</si>
  <si>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</si>
  <si>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</si>
  <si>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</si>
  <si>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</si>
  <si>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</si>
  <si>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</si>
  <si>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</si>
  <si>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</si>
  <si>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</si>
  <si>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</si>
  <si>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</si>
  <si>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</si>
  <si>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</si>
  <si>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</si>
  <si>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</si>
  <si>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</si>
  <si>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</si>
  <si>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</si>
  <si>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</si>
  <si>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</si>
  <si>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</si>
  <si>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</si>
  <si>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</si>
  <si>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</si>
  <si>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</si>
  <si>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</si>
  <si>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</si>
  <si>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</si>
  <si>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</si>
  <si>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</si>
  <si>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</si>
  <si>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</si>
  <si>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</si>
  <si>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</si>
  <si>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</si>
  <si>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</si>
  <si>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</si>
  <si>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</si>
  <si>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</si>
  <si>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</si>
  <si>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</si>
  <si>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</si>
  <si>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</si>
  <si>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</si>
  <si>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</si>
  <si>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</si>
  <si>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</si>
  <si>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</si>
  <si>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</si>
  <si>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</si>
  <si>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</si>
  <si>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</si>
  <si>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</si>
  <si>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</si>
  <si>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</si>
  <si>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</si>
  <si>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</si>
  <si>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</si>
  <si>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</si>
  <si>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</si>
  <si>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</si>
  <si>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</si>
  <si>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</si>
  <si>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</si>
  <si>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</si>
  <si>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</si>
  <si>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</si>
  <si>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</si>
  <si>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</si>
  <si>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</si>
  <si>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</si>
  <si>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</si>
  <si>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</si>
  <si>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</si>
  <si>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</si>
  <si>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</si>
  <si>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</si>
  <si>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</si>
  <si>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</si>
  <si>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</si>
  <si>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</si>
  <si>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</si>
  <si>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</si>
  <si>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</si>
  <si>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</si>
  <si>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</si>
  <si>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</si>
  <si>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</si>
  <si>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</si>
  <si>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</si>
  <si>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</si>
  <si>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</si>
  <si>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</si>
  <si>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</si>
  <si>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</si>
  <si>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</si>
  <si>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</si>
  <si>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</si>
  <si>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</si>
  <si>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</si>
  <si>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</si>
  <si>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</si>
  <si>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</si>
  <si>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</si>
  <si>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</si>
  <si>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</si>
  <si>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</si>
  <si>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</si>
  <si>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</si>
  <si>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</si>
  <si>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</si>
  <si>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</si>
  <si>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</si>
  <si>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</si>
  <si>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</si>
  <si>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</si>
  <si>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</si>
  <si>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</si>
  <si>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</si>
  <si>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</si>
  <si>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</si>
  <si>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</si>
  <si>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</si>
  <si>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</si>
  <si>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</si>
  <si>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</si>
  <si>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</si>
  <si>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</si>
  <si>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</si>
  <si>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</si>
  <si>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</si>
  <si>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</si>
  <si>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</si>
  <si>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</si>
  <si>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</si>
  <si>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</si>
  <si>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</si>
  <si>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</si>
  <si>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</si>
  <si>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</si>
  <si>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</si>
  <si>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</si>
  <si>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</si>
  <si>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</si>
  <si>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</si>
  <si>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</si>
  <si>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</si>
  <si>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</si>
  <si>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</si>
  <si>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</si>
  <si>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</si>
  <si>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</si>
  <si>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</si>
  <si>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</si>
  <si>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</si>
  <si>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</si>
  <si>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</si>
  <si>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</si>
  <si>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</si>
  <si>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</si>
  <si>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</si>
  <si>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</si>
  <si>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</si>
  <si>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</si>
  <si>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</si>
  <si>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</si>
  <si>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</si>
  <si>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</si>
  <si>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</si>
  <si>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</si>
  <si>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</si>
  <si>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</si>
  <si>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</si>
  <si>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</si>
  <si>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</si>
  <si>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</si>
  <si>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</si>
  <si>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</si>
  <si>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</si>
  <si>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</si>
  <si>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</si>
  <si>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</si>
  <si>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</si>
  <si>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</si>
  <si>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</si>
  <si>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</si>
  <si>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</si>
  <si>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</si>
  <si>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</si>
  <si>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</si>
  <si>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</si>
  <si>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</si>
  <si>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</si>
  <si>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</si>
  <si>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</si>
  <si>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</si>
  <si>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</si>
  <si>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</si>
  <si>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</si>
  <si>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</si>
  <si>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</si>
  <si>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</si>
  <si>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</si>
  <si>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</si>
  <si>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</si>
  <si>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</si>
  <si>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</si>
  <si>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</si>
  <si>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</si>
  <si>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</si>
  <si>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</si>
  <si>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</si>
  <si>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</si>
  <si>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</si>
  <si>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</si>
  <si>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</si>
  <si>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</si>
  <si>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</si>
  <si>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</si>
  <si>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</si>
  <si>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</si>
  <si>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</si>
  <si>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</si>
  <si>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</si>
  <si>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</si>
  <si>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</si>
  <si>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</si>
  <si>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</si>
  <si>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</si>
  <si>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</si>
  <si>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</si>
  <si>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</si>
  <si>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</si>
  <si>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</si>
  <si>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</si>
  <si>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</si>
  <si>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</si>
  <si>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</si>
  <si>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</si>
  <si>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</si>
  <si>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</si>
  <si>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</si>
  <si>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</si>
  <si>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</si>
  <si>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</si>
  <si>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</si>
  <si>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</si>
  <si>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</si>
  <si>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</si>
  <si>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</si>
  <si>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</si>
  <si>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</si>
  <si>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</si>
  <si>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</si>
  <si>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</si>
  <si>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</si>
  <si>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</si>
  <si>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</si>
  <si>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</si>
  <si>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</si>
  <si>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</si>
  <si>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</si>
  <si>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</si>
  <si>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</si>
  <si>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</si>
  <si>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</si>
  <si>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</si>
  <si>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</si>
  <si>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</si>
  <si>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</si>
  <si>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</si>
  <si>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</si>
  <si>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</si>
  <si>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</si>
  <si>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</si>
  <si>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</si>
  <si>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</si>
  <si>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</si>
  <si>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</si>
  <si>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</si>
  <si>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</si>
  <si>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</si>
  <si>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</si>
  <si>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</si>
  <si>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</si>
  <si>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</si>
  <si>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</si>
  <si>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</si>
  <si>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</si>
  <si>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</si>
  <si>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</si>
  <si>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</si>
  <si>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</si>
  <si>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</si>
  <si>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</si>
  <si>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</si>
  <si>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</si>
  <si>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</si>
  <si>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</si>
  <si>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</si>
  <si>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</si>
  <si>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</si>
  <si>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</si>
  <si>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</si>
  <si>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</si>
  <si>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</si>
  <si>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</si>
  <si>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</si>
  <si>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</si>
  <si>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</si>
  <si>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</si>
  <si>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</si>
  <si>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</si>
  <si>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</si>
  <si>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</si>
  <si>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</si>
  <si>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</si>
  <si>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</si>
  <si>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</si>
  <si>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</si>
  <si>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</si>
  <si>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</si>
  <si>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</si>
  <si>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</si>
  <si>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</si>
  <si>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</si>
  <si>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</si>
  <si>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</si>
  <si>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</si>
  <si>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</si>
  <si>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</si>
  <si>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</si>
  <si>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</si>
  <si>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</si>
  <si>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</si>
  <si>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</si>
  <si>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</si>
  <si>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</si>
  <si>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</si>
  <si>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</si>
  <si>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</si>
  <si>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</si>
  <si>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</si>
  <si>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</si>
  <si>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</si>
  <si>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</si>
  <si>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</si>
  <si>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</si>
  <si>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</si>
  <si>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</si>
  <si>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</si>
  <si>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</si>
  <si>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</si>
  <si>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</si>
  <si>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</si>
  <si>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</si>
  <si>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</si>
  <si>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</si>
  <si>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</si>
  <si>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</si>
  <si>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</si>
  <si>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</si>
  <si>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</si>
  <si>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</si>
  <si>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</si>
  <si>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</si>
  <si>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</si>
  <si>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</si>
  <si>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</si>
  <si>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</si>
  <si>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</si>
  <si>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</si>
  <si>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</si>
  <si>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</si>
  <si>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</si>
  <si>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</si>
  <si>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</si>
  <si>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</si>
  <si>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</si>
  <si>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</si>
  <si>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</si>
  <si>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</si>
  <si>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</si>
  <si>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</si>
  <si>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</si>
  <si>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</si>
  <si>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</si>
  <si>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</si>
  <si>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</si>
  <si>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</si>
  <si>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</si>
  <si>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</si>
  <si>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</si>
  <si>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</si>
  <si>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</si>
  <si>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</si>
  <si>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</si>
  <si>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</si>
  <si>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</si>
  <si>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</si>
  <si>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</si>
  <si>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</si>
  <si>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</si>
  <si>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</si>
  <si>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</si>
  <si>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</si>
  <si>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</si>
  <si>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</si>
  <si>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</si>
  <si>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</si>
  <si>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</si>
  <si>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</si>
  <si>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</si>
  <si>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</si>
  <si>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</si>
  <si>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</si>
  <si>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</si>
  <si>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</si>
  <si>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</si>
  <si>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</si>
  <si>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</si>
  <si>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</si>
  <si>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</si>
  <si>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</si>
  <si>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</si>
  <si>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</si>
  <si>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</si>
  <si>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</si>
  <si>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</si>
  <si>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</si>
  <si>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</si>
  <si>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</si>
  <si>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</si>
  <si>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</si>
  <si>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</si>
  <si>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</si>
  <si>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</si>
  <si>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</si>
  <si>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</si>
  <si>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</si>
  <si>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</si>
  <si>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</si>
  <si>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</si>
  <si>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</si>
  <si>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</si>
  <si>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</si>
  <si>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</si>
  <si>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</si>
  <si>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</si>
  <si>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</si>
  <si>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</si>
  <si>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</si>
  <si>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</si>
  <si>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</si>
  <si>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</si>
  <si>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</si>
  <si>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</si>
  <si>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</si>
  <si>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</si>
  <si>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</si>
  <si>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</si>
  <si>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</si>
  <si>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</si>
  <si>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</si>
  <si>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</si>
  <si>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</si>
  <si>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</si>
  <si>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</si>
  <si>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</si>
  <si>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</si>
  <si>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</si>
  <si>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</si>
  <si>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</si>
  <si>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</si>
  <si>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</si>
  <si>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</si>
  <si>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</si>
  <si>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</si>
  <si>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</si>
  <si>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</si>
  <si>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</si>
  <si>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</si>
  <si>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</si>
  <si>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</si>
  <si>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</si>
  <si>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</si>
  <si>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</si>
  <si>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</si>
  <si>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</si>
  <si>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</si>
  <si>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</si>
  <si>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</si>
  <si>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</si>
  <si>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</si>
  <si>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</si>
  <si>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</si>
  <si>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</si>
  <si>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</si>
  <si>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</si>
  <si>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</si>
  <si>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</si>
  <si>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</si>
  <si>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</si>
  <si>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</si>
  <si>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</si>
  <si>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</si>
  <si>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</si>
  <si>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</si>
  <si>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</si>
  <si>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</si>
  <si>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</si>
  <si>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</si>
  <si>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</si>
  <si>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</si>
  <si>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</si>
  <si>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</si>
  <si>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</si>
  <si>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</si>
  <si>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</si>
  <si>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</si>
  <si>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</si>
  <si>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</si>
  <si>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</si>
  <si>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</si>
  <si>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</si>
  <si>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</si>
  <si>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</si>
  <si>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</si>
  <si>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</si>
  <si>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</si>
  <si>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</si>
  <si>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</si>
  <si>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</si>
  <si>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</si>
  <si>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</si>
  <si>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</si>
  <si>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</si>
  <si>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</si>
  <si>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</si>
  <si>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</si>
  <si>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</si>
  <si>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</si>
  <si>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</si>
  <si>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</si>
  <si>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</si>
  <si>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</si>
  <si>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</si>
  <si>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</si>
  <si>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</si>
  <si>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</si>
  <si>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</si>
  <si>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</si>
  <si>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</si>
  <si>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</si>
  <si>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</si>
  <si>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</si>
  <si>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</si>
  <si>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</si>
  <si>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</si>
  <si>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</si>
  <si>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</si>
  <si>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</si>
  <si>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</si>
  <si>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</si>
  <si>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</si>
  <si>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</si>
  <si>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</si>
  <si>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</si>
  <si>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</si>
  <si>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</si>
  <si>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</si>
  <si>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</si>
  <si>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</si>
  <si>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</si>
  <si>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</si>
  <si>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</si>
  <si>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</si>
  <si>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</si>
  <si>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</si>
  <si>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</si>
  <si>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</si>
  <si>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</si>
  <si>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</si>
  <si>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</si>
  <si>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</si>
  <si>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</si>
  <si>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</si>
  <si>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</si>
  <si>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</si>
  <si>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</si>
  <si>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</si>
  <si>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</si>
  <si>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</si>
  <si>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</si>
  <si>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</si>
  <si>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</si>
  <si>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</si>
  <si>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</si>
  <si>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</si>
  <si>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</si>
  <si>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</si>
  <si>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</si>
  <si>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</si>
  <si>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</si>
  <si>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</si>
  <si>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</si>
  <si>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</si>
  <si>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</si>
  <si>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</si>
  <si>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</si>
  <si>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</si>
  <si>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</si>
  <si>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</si>
  <si>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</si>
  <si>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</si>
  <si>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</si>
  <si>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</si>
  <si>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</si>
  <si>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</si>
  <si>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</si>
  <si>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</si>
  <si>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</si>
  <si>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</si>
  <si>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</si>
  <si>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</si>
  <si>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</si>
  <si>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</si>
  <si>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</si>
  <si>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</si>
  <si>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</si>
  <si>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</si>
  <si>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</si>
  <si>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</si>
  <si>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</si>
  <si>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</si>
  <si>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</si>
  <si>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</si>
  <si>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</si>
  <si>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</si>
  <si>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</si>
  <si>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</si>
  <si>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</si>
  <si>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</si>
  <si>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</si>
  <si>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</si>
  <si>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</si>
  <si>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</si>
  <si>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</si>
  <si>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</si>
  <si>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</si>
  <si>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</si>
  <si>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</si>
  <si>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</si>
  <si>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</si>
  <si>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</si>
  <si>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</si>
  <si>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</si>
  <si>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</si>
  <si>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</si>
  <si>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</si>
  <si>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</si>
  <si>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</si>
  <si>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</si>
  <si>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</si>
  <si>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</si>
  <si>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</si>
  <si>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</si>
  <si>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</si>
  <si>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</si>
  <si>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</si>
  <si>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</si>
  <si>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</si>
  <si>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</si>
  <si>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</si>
  <si>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</si>
  <si>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</si>
  <si>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</si>
  <si>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</si>
  <si>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</si>
  <si>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</si>
  <si>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</si>
  <si>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</si>
  <si>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</si>
  <si>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</si>
  <si>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</si>
  <si>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</si>
  <si>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</si>
  <si>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</si>
  <si>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</si>
  <si>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</si>
  <si>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</si>
  <si>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</si>
  <si>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</si>
  <si>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</si>
  <si>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</si>
  <si>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</si>
  <si>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</si>
  <si>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</si>
  <si>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</si>
  <si>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</si>
  <si>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</si>
  <si>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</si>
  <si>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</si>
  <si>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</si>
  <si>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</si>
  <si>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</si>
  <si>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</si>
  <si>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</si>
  <si>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</si>
  <si>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</si>
  <si>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</si>
  <si>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</si>
  <si>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</si>
  <si>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</si>
  <si>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</si>
  <si>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</si>
  <si>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</si>
  <si>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</si>
  <si>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</si>
  <si>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</si>
  <si>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</si>
  <si>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</si>
  <si>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</si>
  <si>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</si>
  <si>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</si>
  <si>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</si>
  <si>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</si>
  <si>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</si>
  <si>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</si>
  <si>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</si>
  <si>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</si>
  <si>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</si>
  <si>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</si>
  <si>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</si>
  <si>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</si>
  <si>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</si>
  <si>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</si>
  <si>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</si>
  <si>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</si>
  <si>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</si>
  <si>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</si>
  <si>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</si>
  <si>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</si>
  <si>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</si>
  <si>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</si>
  <si>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</si>
  <si>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</si>
  <si>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</si>
  <si>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</si>
  <si>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</si>
  <si>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</si>
  <si>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</si>
  <si>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</si>
  <si>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</si>
  <si>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</si>
  <si>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</si>
  <si>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</si>
  <si>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</si>
  <si>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</si>
  <si>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</si>
  <si>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</si>
  <si>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</si>
  <si>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</si>
  <si>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</si>
  <si>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</si>
  <si>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</si>
  <si>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</si>
  <si>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</si>
  <si>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</si>
  <si>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</si>
  <si>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</si>
  <si>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</si>
  <si>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</si>
  <si>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</si>
  <si>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</si>
  <si>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</si>
  <si>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</si>
  <si>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</si>
  <si>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</si>
  <si>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</si>
  <si>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</si>
  <si>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</si>
  <si>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</si>
  <si>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</si>
  <si>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</si>
  <si>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</si>
  <si>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</si>
  <si>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</si>
  <si>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</si>
  <si>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</si>
  <si>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</si>
  <si>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</si>
  <si>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</si>
  <si>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</si>
  <si>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</si>
  <si>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</si>
  <si>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</si>
  <si>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</si>
  <si>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</si>
  <si>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</si>
  <si>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</si>
  <si>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</si>
  <si>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</si>
  <si>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</si>
  <si>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</si>
  <si>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</si>
  <si>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</si>
  <si>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</si>
  <si>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</si>
  <si>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</si>
  <si>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</si>
  <si>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</si>
  <si>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</si>
  <si>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</si>
  <si>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</si>
  <si>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</si>
  <si>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</si>
  <si>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</si>
  <si>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</si>
  <si>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</si>
  <si>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</si>
  <si>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</si>
  <si>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</si>
  <si>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</si>
  <si>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</si>
  <si>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</si>
  <si>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</si>
  <si>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</si>
  <si>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</si>
  <si>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</si>
  <si>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</si>
  <si>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</si>
  <si>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</si>
  <si>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</si>
  <si>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</si>
  <si>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</si>
  <si>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</si>
  <si>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</si>
  <si>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</si>
  <si>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</si>
  <si>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</si>
  <si>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</si>
  <si>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</si>
  <si>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</si>
  <si>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</si>
  <si>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</si>
  <si>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</si>
  <si>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</si>
  <si>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</si>
  <si>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</si>
  <si>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</si>
  <si>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</si>
  <si>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</si>
  <si>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</si>
  <si>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</si>
  <si>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</si>
  <si>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</si>
  <si>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</si>
  <si>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</si>
  <si>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</si>
  <si>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</si>
  <si>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</si>
  <si>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</si>
  <si>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</si>
  <si>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</si>
  <si>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</si>
  <si>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</si>
  <si>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</si>
  <si>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</si>
  <si>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</si>
  <si>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</si>
  <si>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</si>
  <si>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</si>
  <si>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</si>
  <si>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</si>
  <si>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</si>
  <si>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</si>
  <si>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</si>
  <si>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</si>
  <si>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</si>
  <si>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</si>
  <si>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</si>
  <si>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</si>
  <si>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</si>
  <si>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</si>
  <si>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</si>
  <si>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</si>
  <si>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</si>
  <si>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</si>
  <si>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</si>
  <si>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</si>
  <si>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</si>
  <si>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</si>
  <si>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</si>
  <si>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</si>
  <si>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</si>
  <si>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</si>
  <si>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</si>
  <si>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</si>
  <si>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</si>
  <si>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</si>
  <si>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</si>
  <si>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</si>
  <si>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</si>
  <si>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</si>
  <si>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</si>
  <si>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</si>
  <si>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</si>
  <si>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</si>
  <si>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</si>
  <si>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</si>
  <si>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</si>
  <si>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</si>
  <si>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</si>
  <si>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</si>
  <si>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</si>
  <si>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</si>
  <si>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</si>
  <si>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</si>
  <si>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</si>
  <si>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</si>
  <si>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</si>
  <si>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</si>
  <si>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</si>
  <si>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</si>
  <si>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</si>
  <si>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</si>
  <si>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</si>
  <si>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</si>
  <si>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</si>
  <si>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</si>
  <si>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</si>
  <si>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</si>
  <si>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</si>
  <si>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</si>
  <si>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</si>
  <si>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</si>
  <si>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</si>
  <si>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</si>
  <si>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</si>
  <si>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</si>
  <si>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</si>
  <si>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</si>
  <si>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</si>
  <si>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</si>
  <si>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</si>
  <si>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</si>
  <si>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</si>
  <si>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</si>
  <si>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</si>
  <si>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</si>
  <si>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</si>
  <si>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</si>
  <si>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</si>
  <si>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</si>
  <si>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</si>
  <si>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</si>
  <si>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</si>
  <si>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</si>
  <si>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</si>
  <si>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</si>
  <si>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</si>
  <si>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</si>
  <si>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</si>
  <si>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</si>
  <si>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</si>
  <si>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</si>
  <si>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</si>
  <si>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</si>
  <si>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</si>
  <si>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</si>
  <si>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</si>
  <si>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</si>
  <si>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</si>
  <si>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</si>
  <si>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</si>
  <si>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</si>
  <si>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</si>
  <si>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</si>
  <si>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</si>
  <si>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</si>
  <si>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</si>
  <si>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</si>
  <si>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</si>
  <si>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</si>
  <si>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</si>
  <si>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</si>
  <si>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</si>
  <si>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</si>
  <si>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</si>
  <si>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</si>
  <si>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</si>
  <si>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</si>
  <si>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</si>
  <si>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</si>
  <si>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</si>
  <si>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</si>
  <si>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</si>
  <si>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</si>
  <si>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</si>
  <si>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</si>
  <si>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</si>
  <si>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</si>
  <si>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</si>
  <si>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</si>
  <si>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</si>
  <si>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</si>
  <si>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</si>
  <si>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</si>
  <si>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</si>
  <si>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</si>
  <si>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</si>
  <si>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</si>
  <si>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</si>
  <si>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</si>
  <si>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</si>
  <si>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</si>
  <si>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</si>
  <si>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</si>
  <si>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</si>
  <si>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</si>
  <si>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</si>
  <si>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</si>
  <si>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</si>
  <si>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</si>
  <si>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</si>
  <si>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</si>
  <si>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</si>
  <si>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</si>
  <si>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</si>
  <si>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</si>
  <si>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</si>
  <si>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</si>
  <si>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</si>
  <si>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</si>
  <si>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</si>
  <si>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</si>
  <si>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</si>
  <si>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</si>
  <si>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</si>
  <si>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</si>
  <si>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</si>
  <si>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</si>
  <si>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</si>
  <si>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</si>
  <si>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</si>
  <si>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</si>
  <si>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</si>
  <si>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</si>
  <si>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</si>
  <si>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</si>
  <si>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</si>
  <si>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</si>
  <si>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</si>
  <si>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</si>
  <si>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</si>
  <si>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</si>
  <si>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</si>
  <si>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</si>
  <si>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</si>
  <si>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</si>
  <si>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</si>
  <si>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</si>
  <si>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</si>
  <si>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</si>
  <si>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</si>
  <si>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</si>
  <si>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</si>
  <si>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</si>
  <si>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</si>
  <si>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</si>
  <si>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</si>
  <si>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</si>
  <si>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</si>
  <si>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</si>
  <si>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</si>
  <si>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</si>
  <si>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</si>
  <si>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</si>
  <si>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</si>
  <si>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</si>
  <si>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</si>
  <si>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</si>
  <si>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</si>
  <si>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</si>
  <si>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</si>
  <si>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</si>
  <si>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</si>
  <si>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</si>
  <si>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</si>
  <si>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</si>
  <si>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</si>
  <si>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</si>
  <si>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</si>
  <si>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</si>
  <si>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</si>
  <si>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</si>
  <si>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</si>
  <si>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</si>
  <si>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</si>
  <si>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</si>
  <si>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</si>
  <si>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</si>
  <si>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</si>
  <si>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</si>
  <si>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</si>
  <si>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</si>
  <si>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</si>
  <si>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</si>
  <si>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</si>
  <si>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</si>
  <si>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</si>
  <si>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</si>
  <si>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</si>
  <si>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</si>
  <si>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</si>
  <si>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</si>
  <si>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</si>
  <si>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</si>
  <si>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</si>
  <si>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</si>
  <si>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</si>
  <si>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</si>
  <si>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</si>
  <si>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</si>
  <si>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</si>
  <si>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</si>
  <si>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</si>
  <si>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</si>
  <si>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</si>
  <si>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</si>
  <si>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</si>
  <si>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</si>
  <si>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</si>
  <si>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</si>
  <si>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</si>
  <si>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</si>
  <si>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</si>
  <si>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</si>
  <si>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</si>
  <si>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</si>
  <si>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</si>
  <si>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</si>
  <si>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</si>
  <si>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</si>
  <si>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</si>
  <si>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</si>
  <si>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</si>
  <si>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</si>
  <si>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</si>
  <si>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</si>
  <si>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</si>
  <si>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</si>
  <si>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</si>
  <si>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</si>
  <si>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</si>
  <si>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</si>
  <si>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</si>
  <si>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</si>
  <si>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</si>
  <si>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</si>
  <si>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</si>
  <si>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</si>
  <si>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</si>
  <si>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</si>
  <si>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</si>
  <si>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</si>
  <si>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</si>
  <si>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</si>
  <si>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</si>
  <si>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</si>
  <si>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</si>
  <si>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</si>
  <si>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</si>
  <si>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</si>
  <si>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</si>
  <si>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</si>
  <si>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</si>
  <si>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</si>
  <si>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</si>
  <si>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</si>
  <si>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</si>
  <si>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</si>
  <si>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</si>
  <si>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</si>
  <si>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</si>
  <si>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</si>
  <si>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</si>
  <si>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</si>
  <si>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</si>
  <si>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</si>
  <si>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</si>
  <si>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</si>
  <si>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</si>
  <si>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</si>
  <si>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</si>
  <si>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</si>
  <si>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</si>
  <si>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</si>
  <si>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</si>
  <si>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</si>
  <si>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</si>
  <si>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</si>
  <si>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</si>
  <si>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</si>
  <si>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</si>
  <si>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</si>
  <si>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</si>
  <si>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</si>
  <si>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</si>
  <si>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</si>
  <si>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</si>
  <si>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</si>
  <si>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</si>
  <si>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</si>
  <si>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</si>
  <si>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</si>
  <si>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</si>
  <si>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</si>
  <si>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</si>
  <si>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</si>
  <si>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</si>
  <si>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</si>
  <si>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</si>
  <si>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</si>
  <si>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</si>
  <si>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</si>
  <si>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</si>
  <si>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</si>
  <si>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</si>
  <si>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</si>
  <si>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</si>
  <si>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</si>
  <si>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</si>
  <si>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</si>
  <si>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</si>
  <si>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</si>
  <si>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</si>
  <si>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</si>
  <si>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</si>
  <si>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</si>
  <si>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</si>
  <si>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</si>
  <si>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</si>
  <si>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</si>
  <si>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</si>
  <si>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</si>
  <si>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</si>
  <si>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</si>
  <si>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</si>
  <si>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</si>
  <si>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</si>
  <si>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</si>
  <si>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</si>
  <si>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</si>
  <si>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</si>
  <si>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</si>
  <si>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</si>
  <si>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</si>
  <si>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</si>
  <si>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</si>
  <si>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</si>
  <si>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</si>
  <si>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</si>
  <si>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</si>
  <si>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</si>
  <si>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</si>
  <si>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</si>
  <si>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</si>
  <si>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</si>
  <si>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</si>
  <si>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</si>
  <si>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</si>
  <si>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</si>
  <si>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</si>
  <si>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</si>
  <si>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</si>
  <si>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</si>
  <si>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</si>
  <si>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</si>
  <si>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</si>
  <si>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</si>
  <si>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</si>
  <si>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</si>
  <si>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</si>
  <si>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</si>
  <si>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</si>
  <si>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</si>
  <si>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</si>
  <si>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</si>
  <si>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</si>
  <si>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</si>
  <si>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</si>
  <si>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</si>
  <si>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</si>
  <si>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</si>
  <si>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</si>
  <si>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</si>
  <si>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</si>
  <si>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</si>
  <si>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</si>
  <si>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</si>
  <si>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</si>
  <si>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</si>
  <si>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</si>
  <si>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</si>
  <si>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</si>
  <si>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</si>
  <si>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</si>
  <si>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</si>
  <si>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</si>
  <si>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</si>
  <si>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</si>
  <si>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</si>
  <si>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</si>
  <si>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</si>
  <si>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</si>
  <si>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</si>
  <si>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</si>
  <si>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</si>
  <si>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</si>
  <si>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</si>
  <si>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</si>
  <si>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</si>
  <si>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</si>
  <si>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</si>
  <si>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</si>
  <si>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</si>
  <si>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</si>
  <si>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</si>
  <si>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</si>
  <si>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</si>
  <si>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</si>
  <si>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</si>
  <si>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</si>
  <si>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</si>
  <si>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</si>
  <si>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</si>
  <si>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</si>
  <si>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</si>
  <si>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</si>
  <si>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</si>
  <si>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</si>
  <si>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</si>
  <si>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</si>
  <si>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</si>
  <si>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</si>
  <si>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</si>
  <si>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</si>
  <si>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</si>
  <si>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</si>
  <si>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</si>
  <si>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</si>
  <si>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</si>
  <si>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</si>
  <si>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</si>
  <si>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</si>
  <si>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</si>
  <si>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</si>
  <si>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</si>
  <si>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</si>
  <si>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</si>
  <si>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</si>
  <si>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</si>
  <si>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</si>
  <si>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</si>
  <si>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</si>
  <si>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</si>
  <si>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</si>
  <si>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</si>
  <si>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</si>
  <si>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</si>
  <si>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</si>
  <si>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</si>
  <si>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</si>
  <si>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</si>
  <si>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</si>
  <si>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</si>
  <si>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</si>
  <si>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</si>
  <si>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</si>
  <si>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</si>
  <si>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</si>
  <si>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</si>
  <si>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</si>
  <si>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</si>
  <si>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</si>
  <si>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</si>
  <si>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</si>
  <si>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</si>
  <si>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</si>
  <si>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</si>
  <si>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</si>
  <si>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</si>
  <si>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</si>
  <si>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</si>
  <si>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</si>
  <si>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</si>
  <si>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</si>
  <si>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</si>
  <si>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</si>
  <si>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</si>
  <si>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</si>
  <si>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</si>
  <si>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</si>
  <si>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</si>
  <si>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</si>
  <si>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</si>
  <si>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</si>
  <si>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</si>
  <si>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</si>
  <si>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</si>
  <si>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</si>
  <si>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</si>
  <si>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</si>
  <si>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</si>
  <si>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</si>
  <si>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</si>
  <si>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</si>
  <si>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</si>
  <si>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</si>
  <si>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</si>
  <si>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</si>
  <si>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</si>
  <si>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</si>
  <si>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</si>
  <si>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</si>
  <si>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</si>
  <si>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</si>
  <si>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</si>
  <si>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</si>
  <si>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</si>
  <si>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</si>
  <si>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</si>
  <si>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</si>
  <si>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</si>
  <si>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</si>
  <si>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</si>
  <si>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</si>
  <si>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</si>
  <si>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</si>
  <si>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</si>
  <si>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</si>
  <si>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</si>
  <si>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</si>
  <si>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</si>
  <si>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</si>
  <si>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</si>
  <si>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</si>
  <si>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</si>
  <si>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</si>
  <si>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</si>
  <si>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</si>
  <si>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</si>
  <si>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</si>
  <si>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</si>
  <si>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</si>
  <si>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</si>
  <si>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</si>
  <si>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</si>
  <si>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</si>
  <si>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</si>
  <si>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</si>
  <si>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</si>
  <si>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</si>
  <si>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</si>
  <si>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</si>
  <si>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</si>
  <si>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</si>
  <si>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</si>
  <si>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</si>
  <si>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</si>
  <si>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</si>
  <si>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</si>
  <si>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</si>
  <si>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</si>
  <si>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</si>
  <si>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</si>
  <si>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</si>
  <si>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</si>
  <si>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</si>
  <si>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</si>
  <si>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</si>
  <si>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</si>
  <si>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</si>
  <si>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</si>
  <si>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</si>
  <si>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</si>
  <si>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</si>
  <si>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</si>
  <si>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</si>
  <si>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</si>
  <si>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</si>
  <si>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</si>
  <si>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</si>
  <si>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</si>
  <si>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</si>
  <si>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</si>
  <si>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</si>
  <si>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</si>
  <si>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</si>
  <si>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</si>
  <si>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</si>
  <si>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</si>
  <si>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</si>
  <si>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</si>
  <si>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</si>
  <si>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</si>
  <si>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</si>
  <si>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</si>
  <si>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</si>
  <si>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</si>
  <si>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</si>
  <si>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</si>
  <si>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</si>
  <si>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</si>
  <si>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</si>
  <si>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</si>
  <si>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</si>
  <si>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</si>
  <si>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</si>
  <si>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</si>
  <si>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</si>
  <si>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</si>
  <si>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</si>
  <si>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</si>
  <si>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</si>
  <si>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</si>
  <si>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</si>
  <si>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</si>
  <si>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</si>
  <si>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</si>
  <si>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</si>
  <si>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</si>
  <si>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</si>
  <si>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</si>
  <si>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</si>
  <si>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</si>
  <si>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</si>
  <si>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</si>
  <si>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</si>
  <si>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</si>
  <si>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</si>
  <si>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</si>
  <si>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</si>
  <si>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</si>
  <si>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</si>
  <si>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</si>
  <si>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</si>
  <si>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</si>
  <si>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</si>
  <si>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</si>
  <si>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</si>
  <si>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</si>
  <si>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</si>
  <si>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</si>
  <si>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</si>
  <si>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</si>
  <si>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</si>
  <si>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</si>
  <si>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</si>
  <si>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</si>
  <si>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</si>
  <si>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</si>
  <si>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</si>
  <si>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</si>
  <si>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</si>
  <si>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</si>
  <si>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</si>
  <si>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</si>
  <si>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</si>
  <si>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</si>
  <si>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</si>
  <si>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</si>
  <si>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</si>
  <si>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</si>
  <si>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</si>
  <si>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</si>
  <si>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</si>
  <si>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</si>
  <si>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</si>
  <si>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</si>
  <si>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</si>
  <si>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</si>
  <si>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</si>
  <si>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</si>
  <si>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</si>
  <si>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</si>
  <si>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</si>
  <si>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</si>
  <si>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</si>
  <si>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</si>
  <si>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</si>
  <si>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</si>
  <si>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</si>
  <si>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</si>
  <si>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</si>
  <si>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</si>
  <si>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</si>
  <si>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</si>
  <si>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</si>
  <si>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</si>
  <si>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</si>
  <si>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</si>
  <si>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</si>
  <si>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</si>
  <si>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</si>
  <si>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</si>
  <si>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</si>
  <si>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</si>
  <si>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</si>
  <si>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</si>
  <si>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</si>
  <si>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</si>
  <si>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</si>
  <si>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</si>
  <si>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</si>
  <si>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</si>
  <si>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</si>
  <si>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</si>
  <si>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</si>
  <si>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</si>
  <si>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</si>
  <si>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</si>
  <si>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</si>
  <si>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</si>
  <si>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</si>
  <si>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</si>
  <si>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</si>
  <si>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</si>
  <si>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</si>
  <si>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</si>
  <si>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</si>
  <si>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</si>
  <si>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</si>
  <si>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</si>
  <si>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</si>
  <si>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</si>
  <si>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</si>
  <si>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</si>
  <si>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</si>
  <si>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</si>
  <si>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</si>
  <si>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</si>
  <si>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</si>
  <si>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</si>
  <si>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</si>
  <si>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</si>
  <si>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</si>
  <si>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</si>
  <si>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</si>
  <si>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</si>
  <si>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</si>
  <si>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</si>
  <si>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</si>
  <si>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</si>
  <si>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</si>
  <si>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</si>
  <si>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</si>
  <si>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</si>
  <si>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</si>
  <si>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</si>
  <si>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</si>
  <si>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</si>
  <si>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</si>
  <si>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</si>
  <si>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</si>
  <si>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</si>
  <si>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</si>
  <si>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</si>
  <si>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</si>
  <si>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</si>
  <si>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</si>
  <si>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</si>
  <si>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</si>
  <si>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</si>
  <si>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</si>
  <si>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</si>
  <si>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</si>
  <si>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</si>
  <si>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</si>
  <si>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</si>
  <si>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</si>
  <si>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</si>
  <si>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</si>
  <si>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</si>
  <si>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</si>
  <si>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</si>
  <si>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</si>
  <si>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</si>
  <si>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</si>
  <si>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</si>
  <si>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</si>
  <si>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</si>
  <si>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</si>
  <si>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</si>
  <si>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</si>
  <si>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</si>
  <si>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</si>
  <si>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</si>
  <si>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</si>
  <si>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</si>
  <si>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</si>
  <si>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</si>
  <si>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</si>
  <si>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</si>
  <si>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</si>
  <si>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</si>
  <si>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</si>
  <si>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</si>
  <si>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</si>
  <si>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</si>
  <si>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</si>
  <si>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</si>
  <si>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</si>
  <si>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</si>
  <si>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</si>
  <si>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</si>
  <si>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</si>
  <si>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</si>
  <si>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</si>
  <si>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</si>
  <si>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</si>
  <si>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</si>
  <si>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</si>
  <si>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</si>
  <si>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</si>
  <si>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</si>
  <si>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</si>
  <si>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</si>
  <si>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</si>
  <si>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</si>
  <si>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</si>
  <si>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</si>
  <si>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</si>
  <si>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</si>
  <si>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</si>
  <si>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</si>
  <si>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</si>
  <si>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</si>
  <si>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</si>
  <si>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</si>
  <si>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</si>
  <si>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</si>
  <si>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</si>
  <si>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</si>
  <si>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</si>
  <si>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</si>
  <si>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</si>
  <si>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</si>
  <si>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</si>
  <si>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</si>
  <si>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</si>
  <si>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</si>
  <si>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</si>
  <si>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</si>
  <si>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</si>
  <si>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</si>
  <si>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</si>
  <si>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</si>
  <si>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</si>
  <si>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</si>
  <si>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</si>
  <si>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</si>
  <si>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</si>
  <si>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</si>
  <si>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</si>
  <si>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</si>
  <si>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</si>
  <si>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</si>
  <si>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</si>
  <si>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</si>
  <si>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</si>
  <si>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</si>
  <si>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</si>
  <si>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</si>
  <si>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</si>
  <si>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</si>
  <si>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</si>
  <si>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</si>
  <si>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</si>
  <si>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</si>
  <si>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</si>
  <si>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</si>
  <si>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</si>
  <si>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</si>
  <si>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</si>
  <si>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</si>
  <si>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</si>
  <si>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</si>
  <si>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</si>
  <si>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</si>
  <si>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</si>
  <si>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</si>
  <si>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</si>
  <si>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</si>
  <si>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</si>
  <si>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</si>
  <si>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</si>
  <si>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</si>
  <si>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</si>
  <si>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</si>
  <si>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</si>
  <si>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</si>
  <si>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</si>
  <si>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</si>
  <si>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</si>
  <si>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</si>
  <si>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</si>
  <si>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</si>
  <si>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</si>
  <si>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</si>
  <si>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</si>
  <si>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</si>
  <si>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</si>
  <si>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</si>
  <si>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</si>
  <si>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</si>
  <si>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</si>
  <si>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</si>
  <si>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</si>
  <si>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</si>
  <si>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</si>
  <si>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</si>
  <si>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</si>
  <si>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</si>
  <si>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</si>
  <si>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</si>
  <si>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</si>
  <si>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</si>
  <si>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</si>
  <si>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</si>
  <si>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</si>
  <si>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</si>
  <si>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</si>
  <si>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</si>
  <si>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</si>
  <si>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</si>
  <si>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</si>
  <si>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</si>
  <si>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</si>
  <si>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</si>
  <si>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</si>
  <si>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</si>
  <si>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</si>
  <si>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</si>
  <si>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</si>
  <si>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</si>
  <si>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</si>
  <si>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</si>
  <si>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</si>
  <si>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</si>
  <si>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</si>
  <si>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</si>
  <si>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</si>
  <si>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</si>
  <si>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</si>
  <si>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</si>
  <si>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</si>
  <si>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</si>
  <si>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</si>
  <si>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</si>
  <si>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</si>
  <si>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</si>
  <si>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</si>
  <si>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</si>
  <si>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</si>
  <si>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</si>
  <si>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</si>
  <si>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</si>
  <si>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</si>
  <si>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</si>
  <si>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</si>
  <si>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</si>
  <si>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</si>
  <si>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</si>
  <si>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</si>
  <si>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</si>
  <si>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</si>
  <si>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</si>
  <si>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</si>
  <si>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</si>
  <si>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</si>
  <si>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</si>
  <si>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</si>
  <si>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</si>
  <si>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</si>
  <si>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</si>
  <si>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</si>
  <si>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</si>
  <si>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</si>
  <si>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</si>
  <si>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</si>
  <si>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</si>
  <si>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</si>
  <si>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</si>
  <si>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</si>
  <si>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</si>
  <si>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</si>
  <si>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</si>
  <si>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</si>
  <si>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</si>
  <si>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</si>
  <si>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</si>
  <si>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</si>
  <si>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</si>
  <si>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</si>
  <si>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</si>
  <si>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</si>
  <si>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</si>
  <si>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</si>
  <si>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</si>
  <si>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</si>
  <si>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</si>
  <si>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</si>
  <si>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</si>
  <si>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</si>
  <si>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</si>
  <si>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</si>
  <si>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</si>
  <si>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</si>
  <si>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</si>
  <si>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</si>
  <si>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</si>
  <si>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</si>
  <si>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</si>
  <si>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</si>
  <si>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</si>
  <si>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</si>
  <si>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</si>
  <si>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</si>
  <si>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</si>
  <si>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</si>
  <si>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</si>
  <si>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</si>
  <si>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</si>
  <si>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</si>
  <si>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</si>
  <si>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</si>
  <si>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</si>
  <si>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</si>
  <si>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</si>
  <si>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</si>
  <si>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</si>
  <si>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</si>
  <si>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</si>
  <si>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</si>
  <si>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</si>
  <si>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</si>
  <si>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</si>
  <si>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</si>
  <si>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</si>
  <si>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</si>
  <si>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</si>
  <si>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</si>
  <si>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</si>
  <si>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</si>
  <si>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</si>
  <si>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</si>
  <si>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</si>
  <si>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</si>
  <si>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</si>
  <si>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</si>
  <si>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</si>
  <si>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</si>
  <si>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</si>
  <si>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</si>
  <si>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</si>
  <si>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</si>
  <si>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</si>
  <si>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</si>
  <si>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</si>
  <si>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</si>
  <si>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</si>
  <si>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</si>
  <si>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</si>
  <si>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</si>
  <si>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</si>
  <si>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</si>
  <si>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</si>
  <si>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</si>
  <si>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</si>
  <si>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</si>
  <si>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</si>
  <si>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</si>
  <si>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</si>
  <si>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</si>
  <si>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</si>
  <si>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</si>
  <si>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</si>
  <si>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</si>
  <si>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</si>
  <si>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</si>
  <si>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</si>
  <si>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</si>
  <si>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</si>
  <si>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</si>
  <si>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</si>
  <si>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</si>
  <si>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</si>
  <si>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</si>
  <si>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</si>
  <si>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</si>
  <si>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</si>
  <si>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</si>
  <si>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</si>
  <si>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</si>
  <si>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</si>
  <si>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</si>
  <si>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</si>
  <si>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</si>
  <si>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</si>
  <si>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</si>
  <si>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</si>
  <si>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</si>
  <si>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</si>
  <si>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</si>
  <si>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</si>
  <si>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</si>
  <si>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</si>
  <si>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</si>
  <si>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</si>
  <si>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</si>
  <si>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</si>
  <si>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</si>
  <si>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</si>
  <si>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</si>
  <si>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</si>
  <si>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</si>
  <si>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</si>
  <si>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</si>
  <si>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</si>
  <si>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</si>
  <si>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</si>
  <si>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</si>
  <si>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</si>
  <si>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</si>
  <si>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</si>
  <si>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</si>
  <si>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</si>
  <si>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</si>
  <si>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</si>
  <si>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</si>
  <si>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</si>
  <si>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</si>
  <si>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</si>
  <si>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</si>
  <si>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</si>
  <si>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</si>
  <si>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</si>
  <si>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</si>
  <si>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</si>
  <si>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</si>
  <si>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</si>
  <si>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</si>
  <si>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</si>
  <si>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</si>
  <si>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</si>
  <si>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</si>
  <si>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</si>
  <si>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</si>
  <si>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</si>
  <si>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</si>
  <si>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</si>
  <si>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</si>
  <si>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</si>
  <si>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</si>
  <si>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</si>
  <si>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</si>
  <si>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</si>
  <si>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</si>
  <si>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</si>
  <si>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</si>
  <si>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</si>
  <si>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</si>
  <si>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</si>
  <si>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</si>
  <si>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</si>
  <si>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</si>
  <si>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</si>
  <si>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</si>
  <si>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</si>
  <si>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</si>
  <si>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</si>
  <si>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</si>
  <si>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</si>
  <si>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</si>
  <si>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</si>
  <si>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</si>
  <si>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</si>
  <si>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</si>
  <si>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</si>
  <si>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</si>
  <si>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</si>
  <si>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</si>
  <si>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</si>
  <si>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</si>
  <si>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</si>
  <si>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</si>
  <si>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</si>
  <si>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</si>
  <si>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</si>
  <si>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</si>
  <si>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</si>
  <si>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</si>
  <si>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</si>
  <si>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</si>
  <si>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</si>
  <si>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</si>
  <si>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</si>
  <si>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</si>
  <si>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</si>
  <si>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</si>
  <si>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</si>
  <si>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</si>
  <si>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</si>
  <si>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</si>
  <si>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</si>
  <si>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</si>
  <si>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</si>
  <si>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</si>
  <si>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</si>
  <si>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</si>
  <si>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</si>
  <si>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</si>
  <si>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</si>
  <si>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</si>
  <si>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</si>
  <si>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</si>
  <si>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</si>
  <si>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</si>
  <si>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</si>
  <si>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</si>
  <si>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</si>
  <si>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</si>
  <si>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</si>
  <si>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</si>
  <si>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</si>
  <si>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</si>
  <si>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</si>
  <si>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</si>
  <si>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</si>
  <si>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</si>
  <si>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</si>
  <si>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</si>
  <si>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</si>
  <si>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</si>
  <si>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</si>
  <si>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</si>
  <si>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</si>
  <si>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</si>
  <si>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</si>
  <si>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</si>
  <si>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</si>
  <si>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</si>
  <si>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</si>
  <si>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</si>
  <si>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</si>
  <si>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</si>
  <si>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</si>
  <si>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</si>
  <si>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</si>
  <si>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</si>
  <si>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</si>
  <si>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</si>
  <si>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</si>
  <si>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</si>
  <si>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</si>
  <si>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</si>
  <si>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</si>
  <si>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</si>
  <si>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</si>
  <si>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</si>
  <si>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</si>
  <si>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</si>
  <si>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</si>
  <si>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</si>
  <si>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</si>
  <si>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</si>
  <si>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</si>
  <si>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</si>
  <si>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</si>
  <si>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</si>
  <si>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</si>
  <si>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</si>
  <si>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</si>
  <si>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</si>
  <si>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</si>
  <si>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</si>
  <si>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</si>
  <si>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</si>
  <si>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</si>
  <si>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</si>
  <si>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</si>
  <si>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</si>
  <si>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</si>
  <si>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</si>
  <si>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</si>
  <si>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</si>
  <si>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</si>
  <si>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</si>
  <si>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</si>
  <si>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</si>
  <si>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</si>
  <si>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</si>
  <si>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</si>
  <si>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</si>
  <si>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</si>
  <si>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</si>
  <si>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</si>
  <si>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</si>
  <si>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</si>
  <si>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</si>
  <si>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</si>
  <si>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</si>
  <si>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</si>
  <si>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</si>
  <si>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</si>
  <si>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</si>
  <si>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</si>
  <si>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</si>
  <si>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</si>
  <si>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</si>
  <si>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</si>
  <si>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</si>
  <si>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</si>
  <si>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</si>
  <si>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</si>
  <si>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</si>
  <si>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</si>
  <si>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</si>
  <si>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</si>
  <si>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</si>
  <si>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</si>
  <si>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</si>
  <si>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</si>
  <si>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</si>
  <si>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</si>
  <si>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</si>
  <si>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</si>
  <si>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</si>
  <si>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</si>
  <si>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</si>
  <si>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</si>
  <si>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</si>
  <si>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</si>
  <si>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</si>
  <si>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</si>
  <si>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</si>
  <si>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</si>
  <si>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</si>
  <si>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</si>
  <si>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</si>
  <si>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</si>
  <si>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</si>
  <si>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</si>
  <si>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</si>
  <si>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</si>
  <si>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</si>
  <si>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</si>
  <si>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</si>
  <si>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</si>
  <si>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</si>
  <si>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</si>
  <si>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</si>
  <si>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</si>
  <si>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</si>
  <si>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</si>
  <si>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</si>
  <si>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</si>
  <si>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</si>
  <si>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</si>
  <si>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</si>
  <si>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</si>
  <si>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</si>
  <si>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</si>
  <si>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</si>
  <si>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</si>
  <si>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</si>
  <si>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</si>
  <si>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</si>
  <si>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</si>
  <si>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</si>
  <si>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</si>
  <si>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</si>
  <si>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</si>
  <si>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</si>
  <si>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</si>
  <si>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</si>
  <si>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</si>
  <si>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</si>
  <si>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</si>
  <si>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</si>
  <si>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</si>
  <si>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</si>
  <si>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</si>
  <si>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</si>
  <si>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</si>
  <si>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</si>
  <si>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</si>
  <si>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</si>
  <si>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</si>
  <si>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</si>
  <si>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</si>
  <si>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</si>
  <si>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</si>
  <si>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</si>
  <si>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</si>
  <si>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</si>
  <si>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</si>
  <si>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</si>
  <si>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</si>
  <si>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</si>
  <si>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</si>
  <si>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</si>
  <si>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</si>
  <si>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</si>
  <si>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</si>
  <si>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</si>
  <si>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</si>
  <si>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</si>
  <si>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</si>
  <si>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</si>
  <si>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</si>
  <si>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</si>
  <si>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</si>
  <si>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</si>
  <si>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</si>
  <si>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</si>
  <si>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</si>
  <si>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</si>
  <si>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</si>
  <si>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</si>
  <si>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</si>
  <si>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</si>
  <si>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</si>
  <si>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</si>
  <si>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</si>
  <si>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</si>
  <si>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</si>
  <si>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</si>
  <si>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</si>
  <si>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</si>
  <si>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</si>
  <si>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</si>
  <si>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</si>
  <si>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</si>
  <si>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</si>
  <si>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</si>
  <si>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</si>
  <si>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</si>
  <si>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</si>
  <si>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</si>
  <si>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</si>
  <si>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</si>
  <si>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</si>
  <si>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</si>
  <si>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</si>
  <si>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</si>
  <si>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</si>
  <si>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</si>
  <si>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</si>
  <si>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</si>
  <si>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</si>
  <si>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</si>
  <si>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</si>
  <si>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</si>
  <si>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</si>
  <si>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</si>
  <si>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</si>
  <si>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</si>
  <si>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</si>
  <si>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</si>
  <si>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</si>
  <si>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</si>
  <si>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</si>
  <si>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</si>
  <si>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</si>
  <si>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</si>
  <si>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</si>
  <si>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</si>
  <si>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</si>
  <si>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</si>
  <si>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</si>
  <si>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</si>
  <si>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</si>
  <si>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</si>
  <si>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</si>
  <si>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</si>
  <si>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</si>
  <si>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</si>
  <si>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</si>
  <si>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</si>
  <si>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</si>
  <si>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</si>
  <si>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</si>
  <si>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</si>
  <si>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</si>
  <si>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</si>
  <si>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</si>
  <si>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</si>
  <si>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</si>
  <si>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</si>
  <si>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</si>
  <si>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</si>
  <si>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</si>
  <si>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</si>
  <si>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</si>
  <si>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</si>
  <si>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</si>
  <si>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</si>
  <si>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</si>
  <si>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</si>
  <si>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</si>
  <si>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</si>
  <si>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</si>
  <si>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</si>
  <si>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</si>
  <si>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</si>
  <si>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</si>
  <si>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</si>
  <si>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</si>
  <si>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</si>
  <si>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</si>
  <si>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</si>
  <si>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</si>
  <si>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</si>
  <si>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</si>
  <si>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</si>
  <si>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</si>
  <si>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</si>
  <si>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</si>
  <si>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</si>
  <si>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</si>
  <si>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</si>
  <si>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</si>
  <si>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</si>
  <si>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</si>
  <si>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</si>
  <si>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</si>
  <si>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</si>
  <si>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</si>
  <si>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</si>
  <si>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</si>
  <si>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</si>
  <si>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</si>
  <si>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</si>
  <si>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</si>
  <si>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</si>
  <si>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</si>
  <si>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</si>
  <si>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</si>
  <si>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</si>
  <si>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</si>
  <si>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</si>
  <si>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</si>
  <si>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</si>
  <si>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</si>
  <si>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</si>
  <si>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</si>
  <si>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</si>
  <si>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</si>
  <si>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</si>
  <si>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</si>
  <si>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</si>
  <si>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</si>
  <si>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</si>
  <si>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</si>
  <si>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</si>
  <si>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</si>
  <si>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</si>
  <si>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</si>
  <si>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</si>
  <si>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</si>
  <si>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</si>
  <si>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</si>
  <si>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</si>
  <si>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</si>
  <si>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</si>
  <si>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</si>
  <si>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</si>
  <si>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</si>
  <si>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</si>
  <si>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</si>
  <si>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</si>
  <si>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</si>
  <si>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</si>
  <si>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</si>
  <si>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</si>
  <si>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</si>
  <si>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</si>
  <si>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</si>
  <si>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</si>
  <si>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</si>
  <si>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</si>
  <si>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</si>
  <si>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</si>
  <si>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</si>
  <si>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</si>
  <si>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</si>
  <si>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</si>
  <si>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</si>
  <si>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</si>
  <si>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</si>
  <si>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</si>
  <si>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</si>
  <si>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</si>
  <si>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</si>
  <si>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</si>
  <si>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</si>
  <si>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</si>
  <si>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</si>
  <si>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</si>
  <si>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</si>
  <si>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</si>
  <si>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</si>
  <si>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</si>
  <si>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</si>
  <si>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</si>
  <si>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</si>
  <si>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</si>
  <si>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</si>
  <si>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</si>
  <si>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</si>
  <si>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</si>
  <si>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</si>
  <si>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</si>
  <si>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</si>
  <si>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</si>
  <si>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</si>
  <si>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</si>
  <si>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</si>
  <si>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</si>
  <si>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</si>
  <si>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</si>
  <si>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</si>
  <si>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</si>
  <si>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</si>
  <si>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</si>
  <si>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</si>
  <si>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</si>
  <si>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</si>
  <si>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</si>
  <si>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</si>
  <si>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</si>
  <si>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</si>
  <si>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</si>
  <si>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</si>
  <si>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</si>
  <si>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</si>
  <si>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</si>
  <si>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</si>
  <si>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</si>
  <si>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</si>
  <si>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</si>
  <si>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</si>
  <si>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</si>
  <si>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</si>
  <si>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</si>
  <si>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</si>
  <si>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</si>
  <si>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</si>
  <si>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</si>
  <si>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</si>
  <si>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</si>
  <si>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</si>
  <si>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</si>
  <si>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</si>
  <si>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</si>
  <si>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</si>
  <si>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</si>
  <si>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</si>
  <si>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</si>
  <si>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</si>
  <si>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</si>
  <si>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</si>
  <si>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</si>
  <si>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</si>
  <si>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</si>
  <si>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</si>
  <si>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</si>
  <si>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</si>
  <si>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</si>
  <si>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</si>
  <si>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</si>
  <si>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</si>
  <si>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</si>
  <si>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</si>
  <si>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</si>
  <si>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</si>
  <si>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</si>
  <si>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</si>
  <si>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</si>
  <si>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</si>
  <si>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</si>
  <si>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</si>
  <si>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</si>
  <si>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</si>
  <si>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</si>
  <si>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</si>
  <si>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</si>
  <si>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</si>
  <si>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</si>
  <si>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</si>
  <si>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</si>
  <si>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</si>
  <si>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</si>
  <si>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</si>
  <si>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</si>
  <si>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</si>
  <si>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</si>
  <si>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</si>
  <si>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</si>
  <si>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</si>
  <si>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</si>
  <si>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</si>
  <si>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</si>
  <si>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</si>
  <si>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</si>
  <si>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</si>
  <si>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</si>
  <si>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</si>
  <si>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</si>
  <si>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</si>
  <si>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</si>
  <si>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</si>
  <si>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</si>
  <si>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</si>
  <si>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</si>
  <si>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</si>
  <si>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</si>
  <si>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</si>
  <si>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</si>
  <si>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</si>
  <si>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</si>
  <si>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</si>
  <si>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</si>
  <si>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</si>
  <si>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</si>
  <si>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</si>
  <si>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</si>
  <si>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</si>
  <si>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</si>
  <si>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</si>
  <si>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</si>
  <si>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</si>
  <si>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</si>
  <si>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</si>
  <si>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</si>
  <si>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</si>
  <si>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</si>
  <si>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</si>
  <si>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</si>
  <si>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</si>
  <si>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</si>
  <si>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</si>
  <si>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</si>
  <si>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</si>
  <si>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</si>
  <si>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</si>
  <si>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</si>
  <si>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</si>
  <si>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</si>
  <si>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</si>
  <si>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</si>
  <si>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</si>
  <si>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</si>
  <si>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</si>
  <si>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</si>
  <si>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</si>
  <si>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</si>
  <si>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</si>
  <si>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</si>
  <si>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</si>
  <si>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</si>
  <si>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</si>
  <si>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</si>
  <si>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</si>
  <si>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</si>
  <si>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</si>
  <si>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</si>
  <si>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</si>
  <si>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</si>
  <si>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</si>
  <si>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</si>
  <si>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</si>
  <si>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</si>
  <si>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</si>
  <si>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</si>
  <si>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</si>
  <si>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</si>
  <si>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</si>
  <si>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</si>
  <si>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</si>
  <si>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</si>
  <si>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</si>
  <si>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</si>
  <si>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</si>
  <si>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</si>
  <si>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</si>
  <si>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</si>
  <si>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</si>
  <si>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</si>
  <si>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</si>
  <si>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</si>
  <si>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</si>
  <si>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</si>
  <si>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</si>
  <si>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</si>
  <si>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</si>
  <si>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</si>
  <si>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</si>
  <si>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</si>
  <si>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</si>
  <si>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</si>
  <si>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</si>
  <si>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</si>
  <si>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</si>
  <si>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</si>
  <si>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</si>
  <si>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</si>
  <si>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</si>
  <si>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</si>
  <si>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</si>
  <si>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</si>
  <si>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</si>
  <si>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</si>
  <si>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</si>
  <si>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</si>
  <si>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</si>
  <si>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</si>
  <si>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</si>
  <si>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</si>
  <si>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</si>
  <si>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</si>
  <si>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</si>
  <si>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</si>
  <si>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</si>
  <si>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</si>
  <si>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</si>
  <si>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</si>
  <si>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</si>
  <si>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</si>
  <si>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</si>
  <si>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</si>
  <si>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</si>
  <si>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</si>
  <si>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</si>
  <si>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</si>
  <si>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</si>
  <si>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</si>
  <si>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</si>
  <si>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</si>
  <si>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</si>
  <si>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</si>
  <si>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</si>
  <si>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</si>
  <si>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</si>
  <si>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</si>
  <si>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</si>
  <si>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</si>
  <si>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</si>
  <si>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</si>
  <si>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</si>
  <si>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</si>
  <si>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</si>
  <si>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</si>
  <si>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</si>
  <si>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</si>
  <si>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</si>
  <si>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</si>
  <si>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</si>
  <si>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</si>
  <si>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</si>
  <si>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</si>
  <si>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</si>
  <si>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</si>
  <si>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</si>
  <si>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</si>
  <si>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</si>
  <si>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</si>
  <si>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</si>
  <si>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</si>
  <si>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</si>
  <si>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</si>
  <si>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</si>
  <si>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</si>
  <si>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</si>
  <si>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</si>
  <si>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</si>
  <si>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</si>
  <si>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</si>
  <si>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</si>
  <si>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</si>
  <si>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</si>
  <si>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</si>
  <si>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</si>
  <si>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</si>
  <si>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</si>
  <si>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</si>
  <si>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</si>
  <si>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</si>
  <si>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</si>
  <si>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</si>
  <si>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</si>
  <si>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</si>
  <si>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</si>
  <si>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</si>
  <si>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</si>
  <si>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</si>
  <si>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</si>
  <si>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</si>
  <si>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</si>
  <si>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</si>
  <si>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</si>
  <si>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</si>
  <si>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</si>
  <si>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</si>
  <si>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</si>
  <si>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</si>
  <si>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</si>
  <si>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</si>
  <si>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</si>
  <si>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</si>
  <si>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</si>
  <si>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</si>
  <si>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</si>
  <si>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</si>
  <si>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</si>
  <si>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</si>
  <si>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</si>
  <si>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</si>
  <si>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</si>
  <si>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</si>
  <si>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</si>
  <si>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</si>
  <si>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</si>
  <si>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</si>
  <si>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</si>
  <si>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</si>
  <si>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</si>
  <si>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</si>
  <si>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</si>
  <si>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</si>
  <si>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</si>
  <si>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</si>
  <si>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</si>
  <si>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</si>
  <si>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</si>
  <si>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</si>
  <si>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</si>
  <si>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</si>
  <si>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</si>
  <si>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</si>
  <si>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</si>
  <si>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</si>
  <si>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</si>
  <si>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</si>
  <si>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</si>
  <si>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</si>
  <si>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</si>
  <si>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</si>
  <si>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</si>
  <si>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</si>
  <si>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</si>
  <si>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</si>
  <si>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</si>
  <si>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</si>
  <si>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</si>
  <si>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</si>
  <si>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</si>
  <si>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</si>
  <si>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</si>
  <si>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</si>
  <si>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</si>
  <si>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</si>
  <si>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</si>
  <si>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</si>
  <si>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</si>
  <si>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</si>
  <si>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</si>
  <si>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</si>
  <si>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</si>
  <si>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</si>
  <si>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</si>
  <si>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</si>
  <si>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</si>
  <si>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</si>
  <si>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</si>
  <si>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</si>
  <si>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</si>
  <si>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</si>
  <si>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</si>
  <si>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</si>
  <si>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</si>
  <si>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</si>
  <si>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</si>
  <si>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</si>
  <si>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</si>
  <si>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</si>
  <si>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</si>
  <si>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</si>
  <si>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</si>
  <si>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</si>
  <si>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</si>
  <si>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</si>
  <si>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</si>
  <si>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</si>
  <si>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</si>
  <si>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</si>
  <si>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</si>
  <si>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</si>
  <si>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</si>
  <si>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</si>
  <si>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</si>
  <si>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</si>
  <si>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</si>
  <si>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</si>
  <si>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</si>
  <si>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</si>
  <si>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</si>
  <si>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</si>
  <si>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</si>
  <si>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</si>
  <si>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</si>
  <si>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</si>
  <si>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</si>
  <si>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</si>
  <si>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</si>
  <si>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</si>
  <si>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</si>
  <si>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</si>
  <si>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</si>
  <si>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</si>
  <si>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</si>
  <si>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</si>
  <si>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</si>
  <si>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</si>
  <si>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</si>
  <si>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</si>
  <si>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</si>
  <si>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</si>
  <si>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</si>
  <si>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</si>
  <si>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</si>
  <si>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</si>
  <si>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</si>
  <si>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</si>
  <si>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</si>
  <si>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</si>
  <si>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</si>
  <si>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</si>
  <si>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</si>
  <si>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</si>
  <si>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</si>
  <si>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</si>
  <si>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</si>
  <si>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</si>
  <si>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</si>
  <si>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</si>
  <si>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</si>
  <si>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</si>
  <si>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</si>
  <si>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</si>
  <si>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</si>
  <si>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</si>
  <si>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</si>
  <si>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</si>
  <si>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</si>
  <si>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</si>
  <si>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</si>
  <si>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</si>
  <si>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</si>
  <si>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</si>
  <si>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</si>
  <si>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</si>
  <si>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</si>
  <si>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</si>
  <si>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</si>
  <si>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</si>
  <si>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</si>
  <si>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</si>
  <si>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</si>
  <si>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</si>
  <si>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</si>
  <si>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</si>
  <si>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</si>
  <si>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</si>
  <si>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</si>
  <si>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</si>
  <si>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</si>
  <si>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</si>
  <si>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</si>
  <si>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</si>
  <si>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</si>
  <si>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</si>
  <si>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</si>
  <si>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</si>
  <si>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</si>
  <si>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</si>
  <si>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</si>
  <si>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</si>
  <si>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</si>
  <si>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</si>
  <si>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</si>
  <si>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</si>
  <si>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</si>
  <si>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</si>
  <si>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</si>
  <si>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</si>
  <si>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</si>
  <si>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</si>
  <si>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</si>
  <si>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</si>
  <si>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</si>
  <si>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</si>
  <si>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</si>
  <si>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</si>
  <si>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</si>
  <si>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</si>
  <si>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</si>
  <si>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</si>
  <si>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</si>
  <si>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</si>
  <si>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</si>
  <si>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</si>
  <si>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</si>
  <si>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</si>
  <si>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</si>
  <si>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</si>
  <si>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</si>
  <si>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</si>
  <si>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</si>
  <si>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</si>
  <si>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</si>
  <si>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</si>
  <si>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</si>
  <si>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</si>
  <si>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</si>
  <si>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</si>
  <si>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</si>
  <si>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</si>
  <si>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</si>
  <si>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</si>
  <si>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</si>
  <si>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</si>
  <si>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</si>
  <si>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</si>
  <si>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</si>
  <si>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</si>
  <si>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</si>
  <si>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</si>
  <si>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</si>
  <si>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</si>
  <si>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</si>
  <si>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</si>
  <si>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</si>
  <si>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</si>
  <si>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</si>
  <si>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</si>
  <si>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</si>
  <si>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</si>
  <si>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</si>
  <si>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</si>
  <si>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</si>
  <si>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</si>
  <si>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</si>
  <si>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</si>
  <si>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</si>
  <si>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</si>
  <si>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</si>
  <si>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</si>
  <si>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</si>
  <si>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</si>
  <si>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</si>
  <si>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</si>
  <si>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</si>
  <si>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</si>
  <si>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</si>
  <si>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</si>
  <si>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</si>
  <si>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</si>
  <si>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</si>
  <si>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</si>
  <si>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</si>
  <si>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</si>
  <si>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</si>
  <si>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</si>
  <si>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</si>
  <si>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</si>
  <si>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</si>
  <si>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</si>
  <si>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</si>
  <si>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</si>
  <si>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</si>
  <si>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</si>
  <si>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</si>
  <si>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</si>
  <si>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</si>
  <si>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</si>
  <si>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</si>
  <si>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</si>
  <si>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</si>
  <si>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</si>
  <si>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</si>
  <si>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</si>
  <si>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</si>
  <si>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</si>
  <si>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</si>
  <si>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</si>
  <si>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</si>
  <si>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</si>
  <si>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</si>
  <si>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</si>
  <si>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</si>
  <si>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</si>
  <si>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</si>
  <si>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</si>
  <si>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</si>
  <si>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</si>
  <si>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</si>
  <si>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</si>
  <si>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</si>
  <si>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</si>
  <si>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</si>
  <si>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</si>
  <si>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</si>
  <si>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</si>
  <si>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</si>
  <si>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</si>
  <si>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</si>
  <si>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</si>
  <si>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</si>
  <si>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</si>
  <si>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</si>
  <si>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</si>
  <si>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</si>
  <si>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</si>
  <si>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</si>
  <si>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</si>
  <si>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</si>
  <si>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</si>
  <si>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</si>
  <si>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</si>
  <si>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</si>
  <si>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</si>
  <si>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</si>
  <si>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</si>
  <si>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</si>
  <si>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</si>
  <si>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</si>
  <si>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</si>
  <si>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</si>
  <si>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</si>
  <si>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</si>
  <si>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</si>
  <si>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</si>
  <si>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</si>
  <si>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</si>
  <si>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</si>
  <si>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</si>
  <si>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</si>
  <si>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</si>
  <si>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</si>
  <si>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</si>
  <si>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</si>
  <si>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</si>
  <si>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</si>
  <si>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</si>
  <si>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</si>
  <si>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</si>
  <si>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</si>
  <si>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</si>
  <si>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</si>
  <si>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</si>
  <si>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</si>
  <si>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</si>
  <si>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</si>
  <si>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</si>
  <si>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</si>
  <si>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</si>
  <si>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</si>
  <si>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</si>
  <si>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</si>
  <si>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</si>
  <si>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</si>
  <si>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</si>
  <si>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</si>
  <si>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</si>
  <si>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</si>
  <si>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</si>
  <si>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</si>
  <si>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</si>
  <si>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</si>
  <si>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</si>
  <si>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</si>
  <si>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</si>
  <si>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</si>
  <si>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</si>
  <si>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</si>
  <si>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</si>
  <si>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</si>
  <si>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</si>
  <si>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</si>
  <si>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</si>
  <si>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</si>
  <si>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</si>
  <si>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</si>
  <si>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</si>
  <si>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</si>
  <si>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</si>
  <si>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</si>
  <si>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</si>
  <si>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</si>
  <si>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</si>
  <si>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</si>
  <si>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</si>
  <si>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</si>
  <si>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</si>
  <si>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</si>
  <si>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</si>
  <si>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</si>
  <si>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</si>
  <si>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</si>
  <si>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</si>
  <si>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</si>
  <si>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</si>
  <si>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</si>
  <si>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</si>
  <si>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</si>
  <si>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</si>
  <si>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</si>
  <si>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</si>
  <si>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</si>
  <si>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</si>
  <si>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</si>
  <si>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</si>
  <si>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</si>
  <si>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</si>
  <si>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</si>
  <si>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</si>
  <si>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</si>
  <si>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</si>
  <si>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</si>
  <si>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</si>
  <si>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</si>
  <si>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</si>
  <si>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</si>
  <si>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</si>
  <si>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</si>
  <si>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</si>
  <si>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</si>
  <si>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</si>
  <si>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</si>
  <si>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</si>
  <si>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</si>
  <si>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</si>
  <si>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</si>
  <si>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</si>
  <si>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</si>
  <si>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</si>
  <si>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</si>
  <si>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</si>
  <si>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</si>
  <si>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</si>
  <si>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</si>
  <si>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</si>
  <si>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</si>
  <si>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</si>
  <si>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</si>
  <si>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</si>
  <si>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</si>
  <si>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</si>
  <si>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</si>
  <si>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</si>
  <si>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</si>
  <si>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</si>
  <si>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</si>
  <si>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</si>
  <si>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</si>
  <si>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</si>
  <si>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</si>
  <si>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</si>
  <si>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</si>
  <si>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</si>
  <si>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</si>
  <si>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</si>
  <si>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</si>
  <si>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</si>
  <si>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</si>
  <si>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</si>
  <si>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</si>
  <si>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</si>
  <si>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</si>
  <si>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</si>
  <si>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</si>
  <si>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</si>
  <si>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</si>
  <si>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</si>
  <si>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</si>
  <si>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</si>
  <si>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</si>
  <si>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</si>
  <si>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</si>
  <si>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</si>
  <si>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</si>
  <si>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</si>
  <si>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</si>
  <si>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</si>
  <si>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</si>
  <si>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</si>
  <si>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</si>
  <si>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</si>
  <si>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</si>
  <si>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</si>
  <si>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</si>
  <si>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</si>
  <si>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</si>
  <si>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</si>
  <si>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</si>
  <si>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</si>
  <si>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</si>
  <si>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</si>
  <si>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</si>
  <si>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</si>
  <si>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</si>
  <si>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</si>
  <si>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</si>
  <si>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</si>
  <si>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</si>
  <si>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</si>
  <si>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</si>
  <si>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</si>
  <si>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</si>
  <si>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</si>
  <si>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</si>
  <si>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</si>
  <si>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</si>
  <si>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</si>
  <si>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</si>
  <si>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</si>
  <si>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</si>
  <si>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</si>
  <si>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</si>
  <si>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</si>
  <si>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</si>
  <si>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</si>
  <si>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</si>
  <si>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</si>
  <si>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</si>
  <si>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</si>
  <si>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</si>
  <si>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</si>
  <si>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</si>
  <si>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</si>
  <si>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</si>
  <si>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</si>
  <si>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</si>
  <si>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</si>
  <si>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</si>
  <si>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</si>
  <si>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</si>
  <si>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</si>
  <si>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</si>
  <si>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</si>
  <si>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</si>
  <si>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</si>
  <si>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</si>
  <si>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</si>
  <si>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</si>
  <si>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</si>
  <si>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</si>
  <si>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</si>
  <si>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</si>
  <si>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</si>
  <si>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</si>
  <si>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</si>
  <si>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</si>
  <si>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</si>
  <si>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</si>
  <si>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</si>
  <si>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</si>
  <si>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</si>
  <si>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</si>
  <si>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</si>
  <si>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</si>
  <si>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</si>
  <si>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</si>
  <si>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</si>
  <si>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</si>
  <si>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</si>
  <si>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</si>
  <si>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</si>
  <si>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</si>
  <si>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</si>
  <si>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</si>
  <si>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</si>
  <si>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</si>
  <si>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</si>
  <si>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</si>
  <si>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</si>
  <si>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</si>
  <si>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</si>
  <si>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</si>
  <si>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</si>
  <si>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</si>
  <si>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</si>
  <si>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</si>
  <si>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</si>
  <si>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</si>
  <si>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</si>
  <si>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</si>
  <si>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</si>
  <si>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</si>
  <si>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</si>
  <si>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</si>
  <si>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</si>
  <si>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</si>
  <si>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</si>
  <si>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</si>
  <si>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</si>
  <si>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</si>
  <si>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</si>
  <si>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</si>
  <si>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</si>
  <si>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</si>
  <si>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</si>
  <si>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</si>
  <si>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</si>
  <si>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</si>
  <si>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</si>
  <si>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</si>
  <si>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</si>
  <si>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</si>
  <si>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</si>
  <si>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</si>
  <si>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</si>
  <si>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</si>
  <si>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</si>
  <si>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</si>
  <si>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</si>
  <si>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</si>
  <si>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</si>
  <si>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</si>
  <si>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</si>
  <si>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</si>
  <si>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</si>
  <si>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</si>
  <si>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</si>
  <si>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</si>
  <si>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</si>
  <si>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</si>
  <si>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</si>
  <si>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</si>
  <si>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</si>
  <si>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</si>
  <si>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</si>
  <si>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</si>
  <si>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</si>
  <si>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</si>
  <si>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</si>
  <si>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</si>
  <si>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</si>
  <si>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</si>
  <si>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</si>
  <si>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</si>
  <si>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</si>
  <si>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</si>
  <si>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</si>
  <si>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</si>
  <si>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</si>
  <si>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</si>
  <si>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</si>
  <si>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</si>
  <si>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</si>
  <si>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</si>
  <si>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</si>
  <si>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</si>
  <si>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</si>
  <si>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</si>
  <si>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</si>
  <si>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</si>
  <si>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</si>
  <si>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</si>
  <si>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</si>
  <si>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</si>
  <si>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</si>
  <si>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</si>
  <si>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</si>
  <si>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</si>
  <si>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</si>
  <si>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</si>
  <si>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</si>
  <si>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</si>
  <si>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</si>
  <si>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</si>
  <si>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</si>
  <si>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</si>
  <si>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</si>
  <si>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</si>
  <si>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</si>
  <si>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</si>
  <si>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</si>
  <si>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</si>
  <si>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</si>
  <si>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</si>
  <si>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</si>
  <si>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</si>
  <si>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</si>
  <si>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</si>
  <si>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</si>
  <si>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</si>
  <si>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</si>
  <si>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</si>
  <si>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</si>
  <si>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</si>
  <si>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</si>
  <si>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</si>
  <si>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</si>
  <si>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</si>
  <si>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</si>
  <si>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</si>
  <si>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</si>
  <si>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</si>
  <si>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</si>
  <si>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</si>
  <si>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</si>
  <si>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</si>
  <si>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</si>
  <si>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</si>
  <si>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</si>
  <si>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</si>
  <si>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</si>
  <si>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</si>
  <si>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</si>
  <si>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</si>
  <si>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</si>
  <si>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</si>
  <si>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</si>
  <si>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</si>
  <si>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</si>
  <si>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</si>
  <si>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</si>
  <si>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</si>
  <si>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</si>
  <si>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</si>
  <si>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</si>
  <si>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</si>
  <si>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</si>
  <si>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</si>
  <si>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</si>
  <si>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</si>
  <si>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</si>
  <si>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</si>
  <si>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</si>
  <si>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</si>
  <si>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</si>
  <si>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</si>
  <si>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</si>
  <si>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</si>
  <si>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</si>
  <si>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</si>
  <si>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</si>
  <si>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</si>
  <si>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</si>
  <si>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</si>
  <si>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</si>
  <si>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</si>
  <si>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</si>
  <si>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</si>
  <si>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</si>
  <si>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</si>
  <si>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</si>
  <si>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</si>
  <si>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</si>
  <si>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</si>
  <si>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</si>
  <si>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</si>
  <si>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</si>
  <si>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</si>
  <si>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</si>
  <si>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</si>
  <si>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</si>
  <si>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</si>
  <si>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</si>
  <si>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</si>
  <si>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</si>
  <si>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</si>
  <si>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</si>
  <si>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</si>
  <si>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</si>
  <si>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</si>
  <si>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</si>
  <si>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</si>
  <si>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</si>
  <si>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</si>
  <si>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</si>
  <si>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</si>
  <si>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</si>
  <si>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</si>
  <si>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</si>
  <si>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</si>
  <si>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</si>
  <si>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</si>
  <si>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</si>
  <si>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</si>
  <si>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</si>
  <si>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</si>
  <si>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</si>
  <si>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</si>
  <si>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</si>
  <si>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</si>
  <si>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</si>
  <si>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</si>
  <si>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</si>
  <si>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</si>
  <si>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</si>
  <si>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</si>
  <si>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</si>
  <si>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</si>
  <si>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</si>
  <si>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</si>
  <si>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</si>
  <si>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</si>
  <si>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</si>
  <si>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</si>
  <si>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</si>
  <si>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</si>
  <si>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</si>
  <si>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</si>
  <si>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</si>
  <si>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</si>
  <si>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</si>
  <si>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</si>
  <si>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</si>
  <si>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</si>
  <si>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</si>
  <si>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</si>
  <si>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</si>
  <si>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</si>
  <si>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</si>
  <si>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</si>
  <si>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</si>
  <si>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</si>
  <si>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</si>
  <si>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</si>
  <si>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</si>
  <si>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</si>
  <si>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</si>
  <si>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</si>
  <si>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</si>
  <si>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</si>
  <si>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</si>
  <si>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</si>
  <si>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</si>
  <si>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</si>
  <si>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</si>
  <si>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</si>
  <si>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</si>
  <si>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</si>
  <si>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</si>
  <si>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</si>
  <si>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</si>
  <si>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</si>
  <si>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</si>
  <si>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</si>
  <si>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</si>
  <si>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</si>
  <si>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</si>
  <si>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</si>
  <si>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</si>
  <si>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</si>
  <si>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</si>
  <si>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</si>
  <si>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</si>
  <si>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</si>
  <si>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</si>
  <si>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</si>
  <si>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</si>
  <si>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</si>
  <si>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</si>
  <si>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</si>
  <si>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</si>
  <si>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</si>
  <si>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</si>
  <si>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</si>
  <si>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</si>
  <si>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</si>
  <si>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</si>
  <si>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</si>
  <si>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</si>
  <si>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</si>
  <si>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</si>
  <si>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</si>
  <si>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</si>
  <si>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</si>
  <si>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</si>
  <si>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</si>
  <si>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</si>
  <si>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</si>
  <si>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</si>
  <si>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</si>
  <si>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</si>
  <si>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</si>
  <si>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</si>
  <si>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</si>
  <si>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</si>
  <si>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</si>
  <si>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</si>
  <si>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</si>
  <si>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</si>
  <si>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</si>
  <si>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</si>
  <si>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</si>
  <si>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</si>
  <si>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</si>
  <si>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</si>
  <si>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</si>
  <si>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</si>
  <si>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</si>
  <si>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</si>
  <si>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</si>
  <si>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</si>
  <si>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</si>
  <si>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</si>
  <si>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</si>
  <si>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</si>
  <si>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</si>
  <si>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</si>
  <si>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</si>
  <si>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</si>
  <si>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</si>
  <si>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</si>
  <si>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</si>
  <si>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</si>
  <si>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</si>
  <si>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</si>
  <si>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</si>
  <si>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</si>
  <si>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</si>
  <si>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</si>
  <si>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</si>
  <si>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</si>
  <si>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</si>
  <si>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</si>
  <si>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</si>
  <si>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</si>
  <si>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</si>
  <si>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</si>
  <si>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</si>
  <si>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</si>
  <si>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</si>
  <si>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</si>
  <si>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</si>
  <si>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</si>
  <si>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</si>
  <si>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</si>
  <si>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</si>
  <si>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</si>
  <si>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</si>
  <si>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</si>
  <si>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</si>
  <si>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</si>
  <si>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</si>
  <si>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</si>
  <si>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</si>
  <si>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</si>
  <si>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</si>
  <si>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</si>
  <si>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</si>
  <si>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</si>
  <si>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</si>
  <si>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</si>
  <si>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</si>
  <si>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</si>
  <si>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</si>
  <si>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</si>
  <si>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</si>
  <si>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</si>
  <si>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</si>
  <si>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</si>
  <si>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</si>
  <si>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</si>
  <si>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</si>
  <si>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</si>
  <si>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</si>
  <si>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</si>
  <si>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</si>
  <si>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</si>
  <si>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</si>
  <si>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</si>
  <si>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</si>
  <si>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</si>
  <si>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</si>
  <si>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</si>
  <si>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</si>
  <si>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</si>
  <si>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</si>
  <si>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</si>
  <si>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</si>
  <si>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</si>
  <si>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</si>
  <si>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</si>
  <si>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</si>
  <si>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</si>
  <si>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</si>
  <si>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</si>
  <si>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</si>
  <si>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</si>
  <si>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</si>
  <si>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</si>
  <si>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</si>
  <si>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</si>
  <si>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</si>
  <si>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</si>
  <si>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</si>
  <si>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</si>
  <si>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</si>
  <si>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</si>
  <si>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</si>
  <si>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</si>
  <si>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</si>
  <si>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</si>
  <si>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</si>
  <si>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</si>
  <si>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</si>
  <si>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</si>
  <si>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</si>
  <si>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</si>
  <si>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</si>
  <si>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</si>
  <si>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</si>
  <si>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</si>
  <si>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</si>
  <si>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</si>
  <si>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</si>
  <si>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</si>
  <si>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</si>
  <si>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</si>
  <si>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</si>
  <si>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</si>
  <si>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</si>
  <si>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</si>
  <si>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</si>
  <si>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</si>
  <si>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</si>
  <si>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</si>
  <si>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</si>
  <si>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</si>
  <si>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</si>
  <si>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</si>
  <si>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</si>
  <si>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</si>
  <si>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</si>
  <si>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</si>
  <si>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</si>
  <si>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</si>
  <si>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</si>
  <si>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</si>
  <si>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</si>
  <si>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</si>
  <si>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</si>
  <si>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</si>
  <si>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</si>
  <si>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</si>
  <si>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</si>
  <si>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</si>
  <si>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</si>
  <si>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</si>
  <si>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</si>
  <si>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</si>
  <si>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</si>
  <si>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</si>
  <si>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</si>
  <si>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</si>
  <si>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</si>
  <si>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</si>
  <si>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</si>
  <si>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</si>
  <si>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</si>
  <si>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</si>
  <si>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</si>
  <si>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</si>
  <si>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</si>
  <si>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</si>
  <si>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</si>
  <si>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</si>
  <si>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</si>
  <si>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</si>
  <si>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</si>
  <si>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</si>
  <si>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</si>
  <si>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</si>
  <si>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</si>
  <si>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</si>
  <si>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</si>
  <si>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</si>
  <si>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</si>
  <si>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</si>
  <si>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</si>
  <si>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</si>
  <si>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</si>
  <si>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</si>
  <si>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</si>
  <si>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</si>
  <si>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</si>
  <si>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</si>
  <si>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</si>
  <si>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</si>
  <si>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</si>
  <si>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</si>
  <si>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</si>
  <si>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</si>
  <si>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</si>
  <si>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</si>
  <si>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</si>
  <si>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</si>
  <si>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</si>
  <si>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</si>
  <si>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</si>
  <si>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</si>
  <si>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</si>
  <si>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</si>
  <si>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</si>
  <si>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</si>
  <si>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</si>
  <si>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</si>
  <si>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</si>
  <si>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</si>
  <si>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</si>
  <si>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</si>
  <si>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</si>
  <si>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</si>
  <si>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</si>
  <si>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</si>
  <si>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</si>
  <si>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</si>
  <si>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</si>
  <si>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</si>
  <si>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</si>
  <si>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</si>
  <si>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</si>
  <si>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</si>
  <si>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</si>
  <si>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</si>
  <si>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</si>
  <si>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</si>
  <si>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</si>
  <si>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</si>
  <si>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</si>
  <si>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</si>
  <si>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</si>
  <si>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</si>
  <si>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</si>
  <si>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</si>
  <si>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</si>
  <si>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</si>
  <si>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</si>
  <si>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</si>
  <si>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</si>
  <si>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</si>
  <si>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</si>
  <si>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</si>
  <si>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</si>
  <si>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</si>
  <si>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</si>
  <si>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</si>
  <si>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</si>
  <si>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</si>
  <si>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</si>
  <si>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</si>
  <si>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</si>
  <si>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</si>
  <si>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</si>
  <si>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</si>
  <si>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</si>
  <si>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</si>
  <si>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</si>
  <si>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</si>
  <si>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</si>
  <si>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</si>
  <si>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</si>
  <si>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</si>
  <si>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</si>
  <si>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</si>
  <si>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</si>
  <si>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</si>
  <si>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</si>
  <si>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</si>
  <si>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</si>
  <si>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</si>
  <si>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</si>
  <si>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</si>
  <si>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</si>
  <si>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</si>
  <si>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</si>
  <si>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</si>
  <si>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</si>
  <si>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</si>
  <si>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</si>
  <si>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</si>
  <si>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</si>
  <si>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</si>
  <si>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</si>
  <si>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</si>
  <si>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</si>
  <si>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</si>
  <si>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</si>
  <si>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</si>
  <si>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</si>
  <si>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</si>
  <si>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</si>
  <si>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</si>
  <si>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</si>
  <si>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</si>
  <si>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</si>
  <si>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</si>
  <si>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</si>
  <si>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</si>
  <si>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</si>
  <si>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</si>
  <si>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</si>
  <si>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</si>
  <si>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</si>
  <si>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</si>
  <si>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</si>
  <si>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</si>
  <si>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</si>
  <si>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</si>
  <si>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</si>
  <si>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</si>
  <si>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</si>
  <si>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</si>
  <si>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</si>
  <si>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</si>
  <si>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</si>
  <si>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</si>
  <si>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</si>
  <si>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</si>
  <si>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</si>
  <si>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</si>
  <si>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</si>
  <si>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</si>
  <si>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</si>
  <si>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</si>
  <si>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</si>
  <si>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</si>
  <si>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</si>
  <si>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</si>
  <si>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</si>
  <si>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</si>
  <si>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</si>
  <si>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</si>
  <si>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</si>
  <si>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</si>
  <si>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</si>
  <si>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</si>
  <si>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</si>
  <si>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</si>
  <si>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</si>
  <si>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</si>
  <si>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</si>
  <si>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</si>
  <si>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</si>
  <si>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</si>
  <si>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</si>
  <si>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</si>
  <si>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</si>
  <si>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</si>
  <si>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</si>
  <si>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</si>
  <si>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</si>
  <si>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</si>
  <si>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</si>
  <si>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</si>
  <si>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</si>
  <si>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</si>
  <si>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</si>
  <si>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</si>
  <si>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</si>
  <si>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</si>
  <si>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</si>
  <si>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</si>
  <si>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</si>
  <si>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</si>
  <si>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</si>
  <si>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</si>
  <si>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</si>
  <si>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</si>
  <si>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</si>
  <si>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</si>
  <si>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</si>
  <si>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</si>
  <si>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</si>
  <si>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</si>
  <si>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</si>
  <si>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</si>
  <si>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</si>
  <si>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</si>
  <si>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</si>
  <si>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</si>
  <si>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</si>
  <si>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</si>
  <si>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</si>
  <si>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</si>
  <si>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</si>
  <si>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</si>
  <si>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</si>
  <si>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</si>
  <si>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</si>
  <si>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</si>
  <si>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</si>
  <si>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</si>
  <si>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</si>
  <si>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</si>
  <si>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</si>
  <si>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</si>
  <si>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</si>
  <si>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</si>
  <si>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</si>
  <si>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</si>
  <si>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</si>
  <si>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</si>
  <si>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</si>
  <si>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</si>
  <si>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</si>
  <si>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</si>
  <si>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</si>
  <si>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</si>
  <si>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</si>
  <si>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</si>
  <si>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</si>
  <si>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</si>
  <si>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</si>
  <si>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</si>
  <si>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</si>
  <si>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</si>
  <si>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</si>
  <si>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</si>
  <si>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</si>
  <si>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</si>
  <si>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</si>
  <si>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</si>
  <si>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</si>
  <si>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</si>
  <si>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</si>
  <si>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</si>
  <si>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</si>
  <si>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</si>
  <si>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</si>
  <si>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</si>
  <si>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</si>
  <si>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</si>
  <si>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</si>
  <si>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</si>
  <si>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</si>
  <si>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</si>
  <si>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</si>
  <si>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</si>
  <si>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</si>
  <si>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</si>
  <si>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</si>
  <si>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</si>
  <si>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</si>
  <si>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</si>
  <si>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</si>
  <si>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</si>
  <si>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</si>
  <si>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</si>
  <si>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</si>
  <si>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</si>
  <si>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</si>
  <si>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</si>
  <si>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</si>
  <si>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</si>
  <si>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</si>
  <si>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</si>
  <si>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</si>
  <si>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</si>
  <si>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</si>
  <si>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</si>
  <si>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</si>
  <si>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</si>
  <si>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</si>
  <si>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</si>
  <si>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</si>
  <si>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</si>
  <si>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</si>
  <si>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</si>
  <si>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</si>
  <si>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</si>
  <si>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</si>
  <si>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</si>
  <si>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</si>
  <si>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</si>
  <si>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</si>
  <si>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</si>
  <si>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</si>
  <si>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</si>
  <si>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</si>
  <si>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</si>
  <si>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</si>
  <si>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</si>
  <si>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</si>
  <si>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</si>
  <si>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</si>
  <si>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</si>
  <si>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</si>
  <si>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</si>
  <si>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</si>
  <si>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</si>
  <si>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</si>
  <si>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</si>
  <si>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</si>
  <si>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</si>
  <si>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</si>
  <si>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</si>
  <si>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</si>
  <si>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</si>
  <si>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</si>
  <si>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</si>
  <si>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</si>
  <si>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</si>
  <si>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</si>
  <si>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</si>
  <si>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</si>
  <si>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</si>
  <si>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</si>
  <si>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</si>
  <si>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</si>
  <si>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</si>
  <si>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</si>
  <si>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</si>
  <si>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</si>
  <si>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</si>
  <si>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</si>
  <si>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</si>
  <si>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</si>
  <si>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</si>
  <si>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</si>
  <si>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</si>
  <si>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</si>
  <si>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</si>
  <si>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</si>
  <si>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</si>
  <si>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</si>
  <si>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</si>
  <si>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</si>
  <si>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</si>
  <si>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</si>
  <si>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</si>
  <si>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</si>
  <si>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</si>
  <si>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</si>
  <si>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</si>
  <si>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</si>
  <si>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</si>
  <si>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</si>
  <si>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</si>
  <si>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</si>
  <si>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</si>
  <si>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</si>
  <si>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</si>
  <si>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</si>
  <si>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</si>
  <si>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</si>
  <si>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</si>
  <si>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</si>
  <si>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</si>
  <si>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</si>
  <si>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</si>
  <si>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</si>
  <si>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</si>
  <si>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</si>
  <si>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</si>
  <si>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</si>
  <si>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</si>
  <si>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</si>
  <si>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</si>
  <si>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</si>
  <si>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</si>
  <si>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</si>
  <si>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</si>
  <si>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</si>
  <si>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</si>
  <si>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</si>
  <si>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</si>
  <si>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</si>
  <si>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</si>
  <si>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</si>
  <si>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</si>
  <si>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</si>
  <si>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</si>
  <si>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</si>
  <si>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</si>
  <si>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</si>
  <si>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</si>
  <si>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</si>
  <si>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</si>
  <si>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</si>
  <si>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</si>
  <si>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</si>
  <si>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</si>
  <si>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</si>
  <si>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</si>
  <si>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</si>
  <si>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</si>
  <si>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</si>
  <si>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</si>
  <si>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</si>
  <si>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</si>
  <si>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</si>
  <si>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</si>
  <si>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</si>
  <si>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</si>
  <si>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</si>
  <si>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</si>
  <si>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</si>
  <si>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</si>
  <si>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</si>
  <si>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</si>
  <si>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</si>
  <si>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</si>
  <si>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</si>
  <si>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</si>
  <si>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</si>
  <si>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</si>
  <si>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</si>
  <si>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</si>
  <si>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</si>
  <si>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</si>
  <si>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</si>
  <si>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</si>
  <si>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</si>
  <si>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</si>
  <si>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</si>
  <si>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</si>
  <si>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</si>
  <si>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</si>
  <si>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</si>
  <si>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</si>
  <si>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</si>
  <si>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</si>
  <si>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</si>
  <si>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</si>
  <si>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</si>
  <si>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</si>
  <si>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</si>
  <si>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</si>
  <si>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</si>
  <si>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</si>
  <si>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</si>
  <si>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</si>
  <si>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</si>
  <si>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</si>
  <si>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</si>
  <si>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</si>
  <si>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</si>
  <si>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</si>
  <si>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</si>
  <si>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</si>
  <si>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</si>
  <si>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</si>
  <si>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</si>
  <si>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</si>
  <si>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</si>
  <si>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</si>
  <si>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</si>
  <si>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</si>
  <si>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</si>
  <si>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</si>
  <si>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</si>
  <si>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</si>
  <si>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</si>
  <si>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</si>
  <si>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</si>
  <si>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</si>
  <si>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</si>
  <si>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</si>
  <si>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</si>
  <si>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</si>
  <si>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</si>
  <si>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</si>
  <si>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</si>
  <si>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</si>
  <si>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</si>
  <si>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</si>
  <si>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</si>
  <si>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</si>
  <si>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</si>
  <si>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</si>
  <si>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</si>
  <si>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</si>
  <si>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</si>
  <si>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</si>
  <si>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</si>
  <si>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</si>
  <si>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</si>
  <si>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</si>
  <si>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</si>
  <si>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</si>
  <si>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</si>
  <si>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</si>
  <si>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</si>
  <si>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</si>
  <si>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</si>
  <si>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</si>
  <si>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</si>
  <si>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</si>
  <si>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</si>
  <si>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</si>
  <si>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</si>
  <si>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</si>
  <si>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</si>
  <si>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</si>
  <si>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</si>
  <si>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</si>
  <si>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</si>
  <si>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</si>
  <si>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</si>
  <si>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</si>
  <si>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</si>
  <si>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</si>
  <si>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</si>
  <si>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</si>
  <si>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</si>
  <si>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</si>
  <si>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</si>
  <si>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</si>
  <si>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</si>
  <si>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</si>
  <si>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</si>
  <si>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</si>
  <si>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</si>
  <si>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</si>
  <si>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</si>
  <si>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</si>
  <si>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</si>
  <si>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</si>
  <si>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</si>
  <si>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</si>
  <si>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</si>
  <si>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</si>
  <si>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</si>
  <si>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</si>
  <si>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</si>
  <si>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</si>
  <si>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</si>
  <si>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</si>
  <si>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</si>
  <si>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</si>
  <si>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</si>
  <si>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</si>
  <si>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</si>
  <si>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</si>
  <si>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</si>
  <si>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</si>
  <si>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</si>
  <si>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</si>
  <si>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</si>
  <si>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</si>
  <si>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</si>
  <si>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</si>
  <si>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</si>
  <si>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</si>
  <si>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</si>
  <si>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</si>
  <si>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</si>
  <si>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</si>
  <si>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</si>
  <si>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</si>
  <si>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</si>
  <si>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</si>
  <si>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</si>
  <si>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</si>
  <si>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</si>
  <si>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</si>
  <si>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</si>
  <si>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</si>
  <si>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</si>
  <si>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</si>
  <si>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</si>
  <si>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</si>
  <si>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</si>
  <si>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</si>
  <si>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</si>
  <si>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</si>
  <si>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</si>
  <si>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</si>
  <si>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</si>
  <si>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</si>
  <si>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</si>
  <si>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</si>
  <si>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</si>
  <si>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</si>
  <si>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</si>
  <si>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</si>
  <si>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</si>
  <si>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</si>
  <si>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</si>
  <si>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</si>
  <si>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</si>
  <si>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</si>
  <si>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</si>
  <si>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</si>
  <si>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</si>
  <si>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</si>
  <si>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</si>
  <si>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</si>
  <si>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</si>
  <si>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</si>
  <si>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</si>
  <si>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</si>
  <si>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</si>
  <si>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</si>
  <si>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</si>
  <si>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</si>
  <si>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</si>
  <si>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</si>
  <si>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</si>
  <si>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</si>
  <si>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</si>
  <si>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</si>
  <si>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</si>
  <si>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</si>
  <si>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</si>
  <si>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</si>
  <si>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</si>
  <si>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</si>
  <si>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</si>
  <si>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</si>
  <si>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</si>
  <si>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</si>
  <si>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</si>
  <si>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</si>
  <si>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</si>
  <si>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</si>
  <si>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</si>
  <si>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</si>
  <si>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</si>
  <si>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</si>
  <si>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</si>
  <si>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</si>
  <si>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</si>
  <si>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</si>
  <si>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</si>
  <si>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</si>
  <si>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</si>
  <si>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</si>
  <si>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</si>
  <si>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</si>
  <si>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</si>
  <si>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</si>
  <si>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</si>
  <si>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</si>
  <si>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</si>
  <si>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</si>
  <si>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</si>
  <si>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</si>
  <si>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</si>
  <si>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</si>
  <si>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</si>
  <si>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</si>
  <si>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</si>
  <si>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</si>
  <si>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</si>
  <si>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</si>
  <si>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</si>
  <si>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</si>
  <si>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</si>
  <si>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</si>
  <si>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</si>
  <si>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</si>
  <si>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</si>
  <si>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</si>
  <si>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</si>
  <si>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</si>
  <si>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</si>
  <si>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</si>
  <si>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</si>
  <si>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</si>
  <si>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</si>
  <si>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</si>
  <si>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</si>
  <si>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</si>
  <si>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</si>
  <si>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</si>
  <si>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</si>
  <si>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</si>
  <si>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</si>
  <si>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</si>
  <si>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</si>
  <si>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</si>
  <si>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</si>
  <si>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</si>
  <si>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</si>
  <si>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</si>
  <si>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</si>
  <si>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</si>
  <si>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</si>
  <si>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</si>
  <si>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</si>
  <si>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</si>
  <si>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</si>
  <si>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</si>
  <si>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</si>
  <si>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</si>
  <si>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</si>
  <si>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</si>
  <si>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</si>
  <si>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</si>
  <si>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</si>
  <si>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</si>
  <si>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</si>
  <si>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</si>
  <si>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</si>
  <si>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</si>
  <si>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</si>
  <si>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</si>
  <si>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</si>
  <si>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</si>
  <si>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</si>
  <si>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</si>
  <si>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</si>
  <si>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</si>
  <si>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</si>
  <si>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</si>
  <si>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</si>
  <si>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</si>
  <si>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</si>
  <si>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</si>
  <si>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</si>
  <si>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</si>
  <si>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</si>
  <si>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</si>
  <si>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</si>
  <si>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</si>
  <si>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</si>
  <si>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</si>
  <si>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</si>
  <si>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</si>
  <si>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</si>
  <si>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</si>
  <si>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</si>
  <si>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</si>
  <si>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</si>
  <si>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</si>
  <si>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</si>
  <si>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</si>
  <si>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</si>
  <si>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</si>
  <si>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</si>
  <si>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</si>
  <si>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</si>
  <si>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</si>
  <si>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</si>
  <si>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</si>
  <si>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</si>
  <si>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</si>
  <si>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</si>
  <si>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</si>
  <si>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</si>
  <si>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</si>
  <si>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</si>
  <si>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</si>
  <si>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</si>
  <si>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</si>
  <si>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</si>
  <si>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</si>
  <si>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</si>
  <si>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</si>
  <si>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</si>
  <si>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</si>
  <si>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</si>
  <si>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</si>
  <si>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</si>
  <si>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</si>
  <si>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</si>
  <si>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</si>
  <si>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</si>
  <si>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</si>
  <si>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</si>
  <si>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</si>
  <si>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</si>
  <si>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</si>
  <si>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</si>
  <si>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</si>
  <si>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</si>
  <si>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</si>
  <si>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</si>
  <si>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</si>
  <si>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</si>
  <si>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</si>
  <si>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</si>
  <si>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</si>
  <si>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</si>
  <si>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</si>
  <si>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</si>
  <si>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</si>
  <si>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</si>
  <si>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</si>
  <si>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</si>
  <si>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</si>
  <si>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</si>
  <si>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</si>
  <si>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</si>
  <si>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</si>
  <si>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</si>
  <si>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</si>
  <si>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</si>
  <si>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</si>
  <si>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</si>
  <si>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</si>
  <si>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</si>
  <si>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</si>
  <si>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</si>
  <si>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</si>
  <si>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</si>
  <si>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</si>
  <si>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</si>
  <si>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</si>
  <si>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</si>
  <si>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</si>
  <si>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</si>
  <si>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</si>
  <si>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</si>
  <si>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</si>
  <si>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</si>
  <si>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</si>
  <si>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</si>
  <si>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</si>
  <si>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</si>
  <si>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</si>
  <si>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</si>
  <si>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</si>
  <si>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</si>
  <si>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</si>
  <si>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</si>
  <si>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</si>
  <si>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</si>
  <si>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</si>
  <si>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</si>
  <si>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</si>
  <si>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</si>
  <si>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</si>
  <si>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</si>
  <si>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</si>
  <si>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</si>
  <si>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</si>
  <si>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</si>
  <si>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</si>
  <si>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</si>
  <si>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</si>
  <si>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</si>
  <si>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</si>
  <si>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</si>
  <si>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</si>
  <si>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</si>
  <si>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</si>
  <si>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</si>
  <si>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</si>
  <si>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</si>
  <si>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</si>
  <si>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</si>
  <si>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</si>
  <si>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</si>
  <si>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</si>
  <si>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</si>
  <si>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</si>
  <si>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</si>
  <si>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</si>
  <si>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</si>
  <si>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</si>
  <si>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</si>
  <si>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</si>
  <si>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</si>
  <si>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</si>
  <si>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</si>
  <si>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</si>
  <si>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</si>
  <si>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</si>
  <si>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</si>
  <si>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</si>
  <si>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</si>
  <si>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</si>
  <si>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</si>
  <si>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</si>
  <si>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</si>
  <si>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</si>
  <si>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</si>
  <si>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</si>
  <si>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</si>
  <si>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</si>
  <si>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</si>
  <si>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</si>
  <si>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</si>
  <si>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</si>
  <si>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</si>
  <si>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</si>
  <si>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</si>
  <si>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</si>
  <si>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</si>
  <si>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</si>
  <si>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</si>
  <si>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</si>
  <si>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</si>
  <si>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</si>
  <si>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</si>
  <si>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</si>
  <si>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</si>
  <si>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</si>
  <si>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</si>
  <si>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</si>
  <si>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</si>
  <si>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</si>
  <si>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</si>
  <si>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</si>
  <si>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</si>
  <si>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</si>
  <si>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</si>
  <si>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</si>
  <si>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</si>
  <si>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</si>
  <si>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</si>
  <si>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</si>
  <si>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</si>
  <si>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</si>
  <si>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</si>
  <si>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</si>
  <si>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</si>
  <si>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</si>
  <si>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</si>
  <si>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</si>
  <si>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</si>
  <si>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</si>
  <si>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</si>
  <si>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</si>
  <si>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</si>
  <si>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</si>
  <si>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</si>
  <si>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</si>
  <si>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</si>
  <si>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</si>
  <si>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</si>
  <si>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</si>
  <si>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</si>
  <si>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</si>
  <si>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</si>
  <si>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</si>
  <si>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</si>
  <si>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</si>
  <si>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</si>
  <si>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</si>
  <si>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</si>
  <si>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</si>
  <si>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</si>
  <si>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</si>
  <si>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</si>
  <si>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</si>
  <si>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</si>
  <si>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</si>
  <si>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</si>
  <si>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</si>
  <si>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</si>
  <si>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</si>
  <si>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</si>
  <si>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</si>
  <si>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</si>
  <si>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</si>
  <si>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</si>
  <si>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</si>
  <si>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</si>
  <si>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</si>
  <si>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</si>
  <si>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</si>
  <si>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</si>
  <si>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</si>
  <si>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</si>
  <si>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</si>
  <si>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</si>
  <si>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</si>
  <si>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</si>
  <si>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</si>
  <si>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</si>
  <si>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</si>
  <si>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</si>
  <si>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</si>
  <si>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</si>
  <si>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</si>
  <si>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</si>
  <si>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</si>
  <si>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</si>
  <si>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</si>
  <si>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</si>
  <si>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</si>
  <si>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</si>
  <si>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</si>
  <si>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</si>
  <si>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</si>
  <si>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</si>
  <si>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</si>
  <si>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</si>
  <si>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</si>
  <si>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</si>
  <si>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</si>
  <si>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</si>
  <si>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</si>
  <si>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</si>
  <si>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</si>
  <si>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</si>
  <si>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</si>
  <si>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</si>
  <si>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</si>
  <si>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</si>
  <si>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</si>
  <si>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</si>
  <si>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</si>
  <si>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</si>
  <si>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</si>
  <si>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</si>
  <si>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</si>
  <si>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</si>
  <si>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</si>
  <si>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</si>
  <si>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</si>
  <si>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</si>
  <si>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</si>
  <si>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</si>
  <si>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</si>
  <si>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</si>
  <si>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</si>
  <si>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</si>
  <si>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</si>
  <si>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</si>
  <si>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</si>
  <si>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</si>
  <si>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</si>
  <si>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</si>
  <si>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</si>
  <si>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</si>
  <si>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</si>
  <si>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</si>
  <si>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</si>
  <si>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</si>
  <si>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</si>
  <si>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</si>
  <si>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</si>
  <si>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</si>
  <si>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</si>
  <si>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</si>
  <si>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</si>
  <si>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</si>
  <si>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</si>
  <si>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</si>
  <si>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</si>
  <si>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</si>
  <si>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</si>
  <si>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</si>
  <si>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</si>
  <si>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</si>
  <si>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</si>
  <si>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</si>
  <si>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</si>
  <si>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</si>
  <si>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</si>
  <si>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</si>
  <si>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</si>
  <si>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</si>
  <si>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</si>
  <si>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</si>
  <si>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</si>
  <si>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</si>
  <si>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</si>
  <si>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</si>
  <si>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</si>
  <si>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</si>
  <si>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</si>
  <si>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</si>
  <si>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</si>
  <si>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</si>
  <si>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</si>
  <si>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</si>
  <si>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</si>
  <si>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</si>
  <si>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</si>
  <si>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</si>
  <si>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</si>
  <si>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</si>
  <si>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</si>
  <si>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</si>
  <si>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</si>
  <si>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</si>
  <si>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</si>
  <si>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</si>
  <si>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</si>
  <si>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</si>
  <si>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</si>
  <si>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</si>
  <si>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</si>
  <si>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</si>
  <si>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</si>
  <si>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</si>
  <si>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</si>
  <si>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</si>
  <si>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</si>
  <si>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</si>
  <si>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</si>
  <si>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</si>
  <si>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</si>
  <si>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</si>
  <si>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</si>
  <si>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</si>
  <si>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</si>
  <si>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</si>
  <si>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</si>
  <si>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</si>
  <si>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</si>
  <si>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</si>
  <si>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</si>
  <si>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</si>
  <si>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</si>
  <si>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</si>
  <si>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</si>
  <si>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</si>
  <si>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</si>
  <si>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</si>
  <si>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</si>
  <si>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</si>
  <si>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</si>
  <si>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</si>
  <si>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</si>
  <si>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</si>
  <si>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</si>
  <si>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</si>
  <si>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</si>
  <si>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</si>
  <si>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</si>
  <si>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</si>
  <si>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</si>
  <si>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</si>
  <si>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</si>
  <si>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</si>
  <si>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</si>
  <si>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</si>
  <si>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</si>
  <si>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</si>
  <si>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</si>
  <si>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</si>
  <si>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</si>
  <si>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</si>
  <si>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</si>
  <si>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</si>
  <si>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</si>
  <si>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</si>
  <si>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</si>
  <si>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</si>
  <si>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</si>
  <si>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</si>
  <si>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</si>
  <si>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</si>
  <si>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</si>
  <si>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</si>
  <si>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</si>
  <si>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</si>
  <si>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</si>
  <si>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</si>
  <si>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</si>
  <si>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</si>
  <si>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</si>
  <si>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</si>
  <si>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</si>
  <si>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</si>
  <si>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</si>
  <si>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</si>
  <si>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</si>
  <si>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</si>
  <si>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</si>
  <si>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</si>
  <si>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</si>
  <si>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</si>
  <si>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</si>
  <si>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</si>
  <si>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</si>
  <si>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</si>
  <si>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</si>
  <si>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</si>
  <si>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</si>
  <si>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</si>
  <si>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</si>
  <si>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</si>
  <si>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</si>
  <si>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</si>
  <si>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</si>
  <si>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</si>
  <si>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</si>
  <si>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</si>
  <si>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</si>
  <si>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</si>
  <si>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</si>
  <si>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</si>
  <si>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</si>
  <si>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</si>
  <si>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</si>
  <si>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</si>
  <si>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</si>
  <si>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</si>
  <si>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</si>
  <si>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</si>
  <si>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</si>
  <si>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</si>
  <si>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</si>
  <si>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</si>
  <si>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</si>
  <si>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</si>
  <si>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</si>
  <si>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</si>
  <si>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</si>
  <si>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</si>
  <si>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</si>
  <si>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</si>
  <si>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</si>
  <si>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</si>
  <si>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</si>
  <si>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</si>
  <si>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</si>
  <si>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</si>
  <si>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</si>
  <si>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</si>
  <si>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</si>
  <si>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</si>
  <si>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</si>
  <si>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</si>
  <si>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</si>
  <si>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</si>
  <si>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</si>
  <si>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</si>
  <si>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</si>
  <si>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</si>
  <si>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</si>
  <si>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</si>
  <si>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</si>
  <si>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</si>
  <si>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</si>
  <si>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</si>
  <si>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</si>
  <si>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</si>
  <si>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</si>
  <si>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</si>
  <si>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</si>
  <si>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</si>
  <si>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</si>
  <si>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</si>
  <si>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</si>
  <si>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</si>
  <si>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</si>
  <si>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</si>
  <si>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</si>
  <si>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</si>
  <si>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</si>
  <si>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</si>
  <si>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</si>
  <si>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</si>
  <si>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</si>
  <si>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</si>
  <si>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</si>
  <si>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</si>
  <si>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</si>
  <si>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</si>
  <si>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</si>
  <si>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</si>
  <si>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</si>
  <si>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</si>
  <si>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</si>
  <si>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</si>
  <si>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</si>
  <si>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</si>
  <si>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</si>
  <si>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</si>
  <si>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</si>
  <si>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</si>
  <si>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</si>
  <si>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</si>
  <si>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</si>
  <si>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</si>
  <si>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</si>
  <si>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</si>
  <si>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</si>
  <si>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</si>
  <si>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</si>
  <si>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</si>
  <si>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</si>
  <si>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</si>
  <si>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</si>
  <si>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</si>
  <si>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</si>
  <si>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</si>
  <si>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</si>
  <si>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</si>
  <si>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</si>
  <si>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</si>
  <si>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</si>
  <si>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</si>
  <si>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</si>
  <si>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</si>
  <si>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</si>
  <si>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</si>
  <si>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</si>
  <si>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</si>
  <si>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</si>
  <si>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</si>
  <si>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</si>
  <si>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</si>
  <si>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</si>
  <si>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</si>
  <si>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</si>
  <si>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</si>
  <si>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</si>
  <si>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</si>
  <si>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</si>
  <si>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</si>
  <si>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</si>
  <si>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</si>
  <si>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</si>
  <si>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</si>
  <si>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</si>
  <si>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</si>
  <si>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</si>
  <si>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</si>
  <si>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</si>
  <si>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</si>
  <si>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</si>
  <si>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</si>
  <si>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</si>
  <si>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</si>
  <si>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</si>
  <si>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</si>
  <si>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</si>
  <si>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</si>
  <si>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</si>
  <si>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</si>
  <si>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</si>
  <si>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</si>
  <si>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</si>
  <si>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</si>
  <si>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</si>
  <si>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</si>
  <si>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</si>
  <si>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</si>
  <si>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</si>
  <si>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</si>
  <si>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</si>
  <si>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</si>
  <si>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</si>
  <si>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</si>
  <si>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</si>
  <si>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</si>
  <si>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</si>
  <si>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</si>
  <si>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</si>
  <si>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</si>
  <si>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</si>
  <si>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</si>
  <si>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</si>
  <si>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</si>
  <si>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</si>
  <si>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</si>
  <si>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</si>
  <si>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</si>
  <si>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</si>
  <si>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</si>
  <si>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</si>
  <si>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</si>
  <si>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</si>
  <si>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</si>
  <si>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</si>
  <si>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</si>
  <si>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</si>
  <si>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</si>
  <si>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</si>
  <si>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</si>
  <si>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</si>
  <si>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</si>
  <si>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</si>
  <si>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</si>
  <si>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</si>
  <si>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</si>
  <si>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</si>
  <si>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</si>
  <si>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</si>
  <si>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</si>
  <si>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</si>
  <si>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</si>
  <si>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</si>
  <si>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</si>
  <si>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</si>
  <si>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</si>
  <si>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</si>
  <si>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</si>
  <si>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</si>
  <si>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</si>
  <si>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</si>
  <si>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</si>
  <si>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</si>
  <si>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</si>
  <si>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</si>
  <si>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</si>
  <si>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</si>
  <si>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</si>
  <si>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</si>
  <si>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</si>
  <si>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</si>
  <si>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</si>
  <si>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</si>
  <si>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</si>
  <si>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</si>
  <si>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</si>
  <si>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</si>
  <si>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</si>
  <si>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</si>
  <si>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</si>
  <si>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</si>
  <si>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</si>
  <si>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</si>
  <si>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</si>
  <si>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</si>
  <si>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</si>
  <si>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</si>
  <si>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</si>
  <si>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</si>
  <si>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</si>
  <si>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</si>
  <si>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</si>
  <si>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</si>
  <si>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</si>
  <si>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</si>
  <si>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</si>
  <si>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</si>
  <si>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</si>
  <si>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</si>
  <si>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</si>
  <si>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</si>
  <si>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</si>
  <si>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</si>
  <si>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</si>
  <si>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</si>
  <si>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</si>
  <si>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</si>
  <si>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</si>
  <si>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</si>
  <si>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</si>
  <si>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</si>
  <si>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</si>
  <si>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</si>
  <si>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</si>
  <si>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</si>
  <si>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</si>
  <si>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</si>
  <si>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</si>
  <si>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</si>
  <si>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</si>
  <si>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</si>
  <si>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</si>
  <si>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</si>
  <si>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</si>
  <si>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</si>
  <si>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</si>
  <si>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</si>
  <si>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</si>
  <si>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</si>
  <si>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</si>
  <si>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</si>
  <si>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</si>
  <si>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</si>
  <si>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</si>
  <si>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</si>
  <si>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</si>
  <si>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</si>
  <si>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</si>
  <si>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</si>
  <si>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</si>
  <si>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</si>
  <si>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</si>
  <si>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</si>
  <si>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</si>
  <si>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</si>
  <si>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</si>
  <si>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</si>
  <si>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</si>
  <si>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</si>
  <si>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</si>
  <si>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</si>
  <si>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</si>
  <si>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</si>
  <si>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</si>
  <si>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</si>
  <si>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</si>
  <si>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</si>
  <si>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</si>
  <si>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</si>
  <si>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</si>
  <si>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</si>
  <si>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</si>
  <si>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</si>
  <si>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</si>
  <si>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</si>
  <si>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</si>
  <si>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</si>
  <si>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</si>
  <si>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</si>
  <si>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</si>
  <si>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</si>
  <si>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</si>
  <si>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</si>
  <si>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</si>
  <si>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</si>
  <si>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</si>
  <si>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</si>
  <si>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</si>
  <si>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</si>
  <si>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</si>
  <si>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</si>
  <si>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</si>
  <si>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</si>
  <si>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</si>
  <si>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</si>
  <si>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</si>
  <si>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</si>
  <si>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</si>
  <si>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</si>
  <si>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</si>
  <si>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</si>
  <si>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</si>
  <si>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</si>
  <si>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</si>
  <si>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</si>
  <si>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</si>
  <si>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</si>
  <si>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</si>
  <si>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</si>
  <si>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</si>
  <si>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</si>
  <si>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</si>
  <si>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</si>
  <si>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</si>
  <si>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</si>
  <si>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</si>
  <si>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</si>
  <si>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</si>
  <si>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</si>
  <si>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</si>
  <si>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</si>
  <si>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</si>
  <si>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</si>
  <si>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</si>
  <si>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</si>
  <si>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</si>
  <si>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</si>
  <si>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</si>
  <si>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</si>
  <si>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</si>
  <si>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</si>
  <si>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</si>
  <si>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</si>
  <si>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</si>
  <si>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</si>
  <si>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</si>
  <si>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</si>
  <si>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</si>
  <si>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</si>
  <si>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</si>
  <si>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</si>
  <si>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</si>
  <si>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</si>
  <si>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</si>
  <si>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</si>
  <si>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</si>
  <si>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</si>
  <si>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</si>
  <si>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</si>
  <si>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</si>
  <si>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</si>
  <si>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</si>
  <si>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</si>
  <si>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</si>
  <si>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</si>
  <si>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</si>
  <si>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</si>
  <si>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</si>
  <si>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</si>
  <si>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</si>
  <si>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</si>
  <si>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</si>
  <si>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</si>
  <si>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</si>
  <si>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</si>
  <si>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</si>
  <si>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</si>
  <si>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</si>
  <si>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</si>
  <si>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</si>
  <si>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</si>
  <si>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</si>
  <si>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</si>
  <si>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</si>
  <si>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</si>
  <si>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</si>
  <si>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</si>
  <si>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</si>
  <si>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</si>
  <si>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</si>
  <si>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</si>
  <si>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</si>
  <si>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</si>
  <si>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</si>
  <si>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</si>
  <si>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</si>
  <si>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</si>
  <si>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</si>
  <si>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</si>
  <si>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</si>
  <si>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</si>
  <si>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</si>
  <si>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</si>
  <si>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</si>
  <si>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</si>
  <si>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</si>
  <si>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</si>
  <si>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</si>
  <si>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</si>
  <si>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</si>
  <si>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</si>
  <si>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</si>
  <si>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</si>
  <si>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</si>
  <si>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</si>
  <si>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</si>
  <si>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</si>
  <si>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</si>
  <si>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</si>
  <si>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</si>
  <si>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</si>
  <si>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</si>
  <si>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</si>
  <si>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</si>
  <si>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</si>
  <si>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</si>
  <si>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</si>
  <si>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</si>
  <si>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</si>
  <si>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</si>
  <si>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</si>
  <si>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</si>
  <si>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</si>
  <si>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</si>
  <si>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</si>
  <si>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</si>
  <si>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</si>
  <si>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</si>
  <si>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</si>
  <si>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</si>
  <si>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</si>
  <si>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</si>
  <si>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</si>
  <si>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</si>
  <si>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</si>
  <si>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</si>
  <si>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</si>
  <si>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</si>
  <si>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</si>
  <si>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</si>
  <si>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</si>
  <si>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</si>
  <si>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</si>
  <si>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</si>
  <si>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</si>
  <si>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</si>
  <si>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</si>
  <si>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</si>
  <si>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</si>
  <si>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</si>
  <si>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</si>
  <si>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</si>
  <si>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</si>
  <si>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</si>
  <si>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</si>
  <si>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</si>
  <si>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</si>
  <si>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</si>
  <si>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</si>
  <si>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</si>
  <si>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</si>
  <si>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</si>
  <si>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</si>
  <si>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</si>
  <si>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</si>
  <si>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</si>
  <si>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</si>
  <si>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</si>
  <si>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</si>
  <si>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</si>
  <si>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</si>
  <si>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</si>
  <si>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</si>
  <si>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</si>
  <si>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</si>
  <si>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</si>
  <si>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</si>
  <si>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</si>
  <si>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</si>
  <si>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</si>
  <si>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</si>
  <si>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</si>
  <si>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</si>
  <si>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</si>
  <si>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</si>
  <si>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</si>
  <si>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</si>
  <si>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</si>
  <si>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</si>
  <si>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</si>
  <si>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</si>
  <si>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</si>
  <si>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</si>
  <si>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</si>
  <si>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</si>
  <si>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</si>
  <si>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</si>
  <si>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</si>
  <si>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</si>
  <si>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</si>
  <si>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</si>
  <si>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</si>
  <si>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</si>
  <si>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</si>
  <si>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</si>
  <si>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</si>
  <si>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</si>
  <si>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</si>
  <si>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</si>
  <si>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</si>
  <si>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</si>
  <si>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</si>
  <si>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</si>
  <si>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</si>
  <si>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</si>
  <si>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</si>
  <si>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</si>
  <si>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</si>
  <si>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</si>
  <si>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</si>
  <si>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</si>
  <si>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</si>
  <si>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</si>
  <si>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</si>
  <si>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</si>
  <si>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</si>
  <si>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</si>
  <si>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</si>
  <si>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</si>
  <si>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</si>
  <si>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</si>
  <si>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</si>
  <si>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</si>
  <si>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</si>
  <si>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</si>
  <si>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</si>
  <si>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</si>
  <si>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</si>
  <si>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</si>
  <si>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</si>
  <si>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</si>
  <si>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</si>
  <si>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</si>
  <si>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</si>
  <si>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</si>
  <si>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</si>
  <si>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</si>
  <si>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</si>
  <si>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</si>
  <si>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</si>
  <si>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</si>
  <si>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</si>
  <si>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</si>
  <si>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</si>
  <si>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</si>
  <si>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</si>
  <si>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</si>
  <si>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</si>
  <si>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</si>
  <si>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</si>
  <si>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</si>
  <si>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</si>
  <si>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</si>
  <si>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</si>
  <si>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</si>
  <si>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</si>
  <si>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</si>
  <si>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</si>
  <si>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</si>
  <si>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</si>
  <si>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</si>
  <si>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</si>
  <si>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</si>
  <si>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</si>
  <si>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</si>
  <si>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</si>
  <si>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</si>
  <si>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</si>
  <si>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</si>
  <si>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</si>
  <si>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</si>
  <si>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</si>
  <si>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</si>
  <si>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</si>
  <si>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</si>
  <si>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</si>
  <si>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</si>
  <si>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</si>
  <si>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</si>
  <si>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</si>
  <si>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</si>
  <si>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</si>
  <si>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</si>
  <si>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</si>
  <si>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</si>
  <si>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</si>
  <si>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</si>
  <si>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</si>
  <si>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</si>
  <si>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</si>
  <si>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</si>
  <si>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</si>
  <si>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</si>
  <si>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</si>
  <si>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</si>
  <si>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</si>
  <si>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</si>
  <si>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</si>
  <si>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</si>
  <si>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</si>
  <si>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</si>
  <si>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</si>
  <si>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</si>
  <si>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</si>
  <si>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</si>
  <si>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</si>
  <si>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</si>
  <si>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</si>
  <si>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</si>
  <si>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</si>
  <si>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</si>
  <si>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</si>
  <si>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</si>
  <si>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</si>
  <si>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</si>
  <si>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</si>
  <si>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</si>
  <si>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</si>
  <si>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</si>
  <si>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</si>
  <si>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</si>
  <si>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</si>
  <si>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</si>
  <si>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</si>
  <si>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</si>
  <si>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</si>
  <si>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</si>
  <si>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</si>
  <si>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</si>
  <si>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</si>
  <si>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</si>
  <si>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</si>
  <si>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</si>
  <si>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</si>
  <si>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</si>
  <si>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</si>
  <si>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</si>
  <si>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</si>
  <si>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</si>
  <si>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</si>
  <si>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</si>
  <si>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</si>
  <si>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</si>
  <si>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</si>
  <si>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</si>
  <si>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</si>
  <si>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</si>
  <si>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</si>
  <si>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</si>
  <si>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</si>
  <si>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</si>
  <si>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</si>
  <si>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</si>
  <si>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</si>
  <si>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</si>
  <si>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</si>
  <si>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</si>
  <si>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</si>
  <si>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</si>
  <si>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</si>
  <si>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</si>
  <si>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</si>
  <si>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</si>
  <si>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</si>
  <si>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</si>
  <si>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</si>
  <si>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</si>
  <si>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</si>
  <si>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</si>
  <si>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</si>
  <si>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</si>
  <si>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</si>
  <si>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</si>
  <si>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</si>
  <si>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</si>
  <si>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</si>
  <si>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</si>
  <si>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</si>
  <si>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</si>
  <si>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</si>
  <si>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</si>
  <si>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</si>
  <si>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</si>
  <si>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</si>
  <si>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</si>
  <si>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</si>
  <si>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</si>
  <si>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</si>
  <si>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</si>
  <si>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</si>
  <si>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</si>
  <si>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</si>
  <si>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</si>
  <si>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</si>
  <si>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</si>
  <si>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</si>
  <si>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</si>
  <si>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</si>
  <si>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</si>
  <si>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</si>
  <si>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</si>
  <si>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</si>
  <si>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</si>
  <si>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</si>
  <si>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</si>
  <si>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</si>
  <si>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</si>
  <si>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</si>
  <si>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</si>
  <si>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</si>
  <si>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</si>
  <si>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</si>
  <si>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</si>
  <si>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</si>
  <si>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</si>
  <si>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</si>
  <si>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</si>
  <si>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</si>
  <si>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</si>
  <si>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</si>
  <si>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</si>
  <si>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</si>
  <si>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</si>
  <si>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</si>
  <si>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</si>
  <si>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</si>
  <si>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</si>
  <si>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</si>
  <si>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</si>
  <si>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</si>
  <si>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</si>
  <si>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</si>
  <si>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</si>
  <si>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</si>
  <si>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</si>
  <si>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</si>
  <si>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</si>
  <si>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</si>
  <si>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</si>
  <si>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</si>
  <si>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</si>
  <si>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</si>
  <si>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</si>
  <si>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</si>
  <si>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</si>
  <si>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</si>
  <si>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</si>
  <si>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</si>
  <si>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</si>
  <si>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</si>
  <si>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</si>
  <si>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</si>
  <si>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</si>
  <si>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</si>
  <si>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</si>
  <si>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</si>
  <si>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</si>
  <si>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</si>
  <si>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</si>
  <si>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</si>
  <si>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</si>
  <si>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</si>
  <si>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</si>
  <si>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</si>
  <si>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</si>
  <si>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</si>
  <si>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</si>
  <si>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</si>
  <si>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</si>
  <si>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</si>
  <si>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</si>
  <si>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</si>
  <si>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</si>
  <si>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</si>
  <si>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</si>
  <si>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</si>
  <si>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</si>
  <si>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</si>
  <si>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</si>
  <si>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</si>
  <si>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</si>
  <si>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</si>
  <si>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</si>
  <si>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</si>
  <si>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</si>
  <si>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</si>
  <si>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</si>
  <si>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</si>
  <si>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</si>
  <si>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</si>
  <si>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</si>
  <si>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</si>
  <si>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</si>
  <si>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</si>
  <si>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</si>
  <si>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</si>
  <si>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</si>
  <si>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</si>
  <si>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</si>
  <si>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</si>
  <si>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</si>
  <si>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</si>
  <si>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</si>
  <si>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</si>
  <si>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</si>
  <si>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</si>
  <si>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</si>
  <si>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</si>
  <si>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</si>
  <si>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</si>
  <si>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</si>
  <si>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</si>
  <si>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</si>
  <si>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</si>
  <si>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</si>
  <si>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</si>
  <si>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</si>
  <si>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</si>
  <si>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</si>
  <si>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</si>
  <si>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</si>
  <si>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</si>
  <si>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</si>
  <si>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</si>
  <si>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</si>
  <si>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</si>
  <si>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</si>
  <si>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</si>
  <si>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</si>
  <si>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</si>
  <si>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</si>
  <si>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</si>
  <si>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</si>
  <si>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</si>
  <si>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</si>
  <si>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</si>
  <si>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</si>
  <si>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</si>
  <si>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</si>
  <si>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</si>
  <si>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</si>
  <si>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</si>
  <si>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</si>
  <si>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</si>
  <si>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</si>
  <si>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</si>
  <si>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</si>
  <si>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</si>
  <si>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</si>
  <si>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</si>
  <si>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</si>
  <si>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</si>
  <si>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</si>
  <si>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</si>
  <si>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</si>
  <si>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</si>
  <si>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</si>
  <si>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</si>
  <si>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</si>
  <si>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</si>
  <si>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</si>
  <si>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</si>
  <si>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</si>
  <si>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</si>
  <si>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</si>
  <si>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</si>
  <si>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</si>
  <si>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</si>
  <si>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</si>
  <si>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</si>
  <si>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</si>
  <si>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</si>
  <si>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</si>
  <si>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</si>
  <si>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</si>
  <si>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</si>
  <si>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</si>
  <si>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</si>
  <si>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</si>
  <si>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</si>
  <si>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</si>
  <si>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</si>
  <si>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</si>
  <si>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</si>
  <si>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</si>
  <si>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</si>
  <si>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</si>
  <si>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</si>
  <si>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</si>
  <si>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</si>
  <si>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</si>
  <si>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</si>
  <si>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</si>
  <si>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</si>
  <si>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</si>
  <si>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</si>
  <si>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</si>
  <si>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</si>
  <si>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</si>
  <si>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</si>
  <si>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</si>
  <si>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</si>
  <si>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</si>
  <si>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</si>
  <si>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</si>
  <si>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</si>
  <si>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</si>
  <si>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</si>
  <si>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</si>
  <si>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</si>
  <si>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</si>
  <si>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</si>
  <si>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</si>
  <si>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</si>
  <si>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</si>
  <si>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</si>
  <si>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</si>
  <si>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</si>
  <si>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</si>
  <si>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</si>
  <si>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</si>
  <si>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</si>
  <si>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</si>
  <si>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</si>
  <si>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</si>
  <si>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</si>
  <si>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</si>
  <si>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</si>
  <si>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</si>
  <si>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</si>
  <si>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</si>
  <si>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</si>
  <si>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</si>
  <si>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</si>
  <si>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</si>
  <si>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</si>
  <si>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</si>
  <si>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</si>
  <si>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</si>
  <si>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</si>
  <si>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</si>
  <si>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</si>
  <si>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</si>
  <si>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</si>
  <si>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</si>
  <si>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</si>
  <si>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</si>
  <si>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</si>
  <si>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</si>
  <si>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</si>
  <si>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</si>
  <si>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</si>
  <si>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</si>
  <si>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</si>
  <si>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</si>
  <si>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</si>
  <si>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</si>
  <si>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</si>
  <si>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</si>
  <si>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</si>
  <si>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</si>
  <si>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</si>
  <si>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</si>
  <si>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</si>
  <si>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</si>
  <si>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</si>
  <si>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</si>
  <si>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</si>
  <si>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</si>
  <si>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</si>
  <si>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</si>
  <si>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</si>
  <si>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</si>
  <si>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</si>
  <si>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</si>
  <si>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</si>
  <si>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</si>
  <si>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</si>
  <si>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</si>
  <si>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</si>
  <si>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</si>
  <si>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</si>
  <si>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</si>
  <si>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</si>
  <si>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</si>
  <si>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</si>
  <si>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</si>
  <si>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</si>
  <si>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</si>
  <si>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</si>
  <si>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</si>
  <si>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</si>
  <si>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</si>
  <si>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</si>
  <si>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</si>
  <si>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</si>
  <si>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</si>
  <si>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</si>
  <si>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</si>
  <si>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</si>
  <si>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</si>
  <si>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</si>
  <si>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</si>
  <si>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</si>
  <si>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</si>
  <si>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</si>
  <si>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</si>
  <si>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</si>
  <si>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</si>
  <si>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</si>
  <si>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</si>
  <si>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</si>
  <si>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</si>
  <si>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</si>
  <si>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</si>
  <si>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</si>
  <si>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</si>
  <si>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</si>
  <si>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</si>
  <si>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</si>
  <si>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</si>
  <si>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</si>
  <si>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</si>
  <si>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</si>
  <si>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</si>
  <si>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</si>
  <si>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</si>
  <si>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</si>
  <si>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</si>
  <si>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</si>
  <si>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</si>
  <si>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</si>
  <si>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</si>
  <si>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</si>
  <si>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</si>
  <si>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</si>
  <si>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</si>
  <si>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</si>
  <si>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</si>
  <si>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</si>
  <si>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</si>
  <si>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</si>
  <si>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</si>
  <si>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</si>
  <si>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</si>
  <si>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</si>
  <si>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</si>
  <si>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</si>
  <si>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</si>
  <si>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</si>
  <si>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</si>
  <si>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</si>
  <si>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</si>
  <si>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</si>
  <si>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</si>
  <si>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</si>
  <si>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</si>
  <si>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</si>
  <si>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</si>
  <si>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</si>
  <si>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</si>
  <si>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</si>
  <si>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</si>
  <si>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</si>
  <si>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</si>
  <si>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</si>
  <si>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</si>
  <si>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</si>
  <si>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</si>
  <si>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</si>
  <si>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</si>
  <si>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</si>
  <si>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</si>
  <si>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</si>
  <si>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</si>
  <si>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</si>
  <si>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</si>
  <si>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</si>
  <si>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</si>
  <si>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</si>
  <si>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</si>
  <si>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</si>
  <si>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</si>
  <si>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</si>
  <si>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</si>
  <si>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</si>
  <si>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</si>
  <si>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</si>
  <si>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</si>
  <si>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</si>
  <si>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</si>
  <si>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</si>
  <si>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</si>
  <si>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</si>
  <si>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</si>
  <si>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</si>
  <si>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</si>
  <si>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</si>
  <si>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</si>
  <si>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</si>
  <si>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</si>
  <si>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</si>
  <si>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</si>
  <si>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</si>
  <si>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</si>
  <si>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</si>
  <si>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</si>
  <si>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</si>
  <si>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</si>
  <si>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</si>
  <si>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</si>
  <si>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</si>
  <si>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</si>
  <si>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</si>
  <si>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</si>
  <si>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</si>
  <si>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</si>
  <si>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</si>
  <si>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</si>
  <si>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</si>
  <si>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</si>
  <si>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</si>
  <si>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</si>
  <si>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</si>
  <si>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</si>
  <si>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</si>
  <si>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</si>
  <si>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</si>
  <si>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</si>
  <si>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</si>
  <si>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</si>
  <si>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</si>
  <si>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</si>
  <si>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</si>
  <si>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</si>
  <si>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</si>
  <si>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</si>
  <si>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</si>
  <si>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</si>
  <si>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</si>
  <si>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</si>
  <si>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</si>
  <si>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</si>
  <si>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</si>
  <si>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</si>
  <si>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</si>
  <si>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</si>
  <si>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</si>
  <si>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</si>
  <si>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</si>
  <si>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</si>
  <si>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</si>
  <si>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</si>
  <si>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</si>
  <si>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</si>
  <si>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</si>
  <si>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</si>
  <si>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</si>
  <si>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</si>
  <si>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</si>
  <si>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</si>
  <si>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</si>
  <si>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</si>
  <si>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</si>
  <si>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</si>
  <si>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</si>
  <si>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</si>
  <si>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</si>
  <si>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</si>
  <si>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</si>
  <si>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</si>
  <si>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</si>
  <si>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</si>
  <si>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</si>
  <si>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</si>
  <si>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</si>
  <si>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</si>
  <si>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</si>
  <si>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</si>
  <si>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</si>
  <si>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</si>
  <si>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</si>
  <si>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</si>
  <si>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</si>
  <si>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</si>
  <si>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</si>
  <si>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</si>
  <si>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</si>
  <si>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</si>
  <si>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</si>
  <si>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</si>
  <si>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</si>
  <si>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</si>
  <si>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</si>
  <si>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</si>
  <si>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</si>
  <si>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</si>
  <si>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</si>
  <si>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</si>
  <si>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</si>
  <si>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</si>
  <si>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</si>
  <si>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</si>
  <si>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</si>
  <si>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</si>
  <si>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</si>
  <si>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</si>
  <si>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</si>
  <si>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</si>
  <si>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</si>
  <si>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</si>
  <si>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</si>
  <si>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</si>
  <si>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</si>
  <si>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</si>
  <si>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</si>
  <si>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</si>
  <si>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</si>
  <si>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</si>
  <si>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</si>
  <si>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</si>
  <si>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</si>
  <si>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</si>
  <si>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</si>
  <si>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</si>
  <si>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</si>
  <si>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</si>
  <si>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</si>
  <si>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</si>
  <si>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</si>
  <si>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</si>
  <si>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</si>
  <si>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</si>
  <si>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</si>
  <si>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</si>
  <si>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</si>
  <si>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</si>
  <si>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</si>
  <si>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</si>
  <si>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</si>
  <si>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</si>
  <si>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</si>
  <si>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</si>
  <si>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</si>
  <si>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</si>
  <si>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</si>
  <si>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</si>
  <si>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</si>
  <si>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</si>
  <si>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</si>
  <si>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</si>
  <si>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</si>
  <si>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</si>
  <si>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</si>
  <si>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</si>
  <si>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</si>
  <si>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</si>
  <si>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</si>
  <si>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</si>
  <si>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</si>
  <si>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</si>
  <si>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</si>
  <si>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</si>
  <si>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</si>
  <si>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</si>
  <si>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</si>
  <si>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</si>
  <si>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</si>
  <si>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</si>
  <si>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</si>
  <si>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</si>
  <si>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</si>
  <si>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</si>
  <si>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</si>
  <si>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</si>
  <si>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</si>
  <si>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</si>
  <si>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</si>
  <si>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</si>
  <si>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</si>
  <si>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</si>
  <si>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</si>
  <si>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</si>
  <si>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</si>
  <si>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</si>
  <si>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</si>
  <si>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</si>
  <si>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</si>
  <si>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</si>
  <si>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</si>
  <si>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</si>
  <si>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</si>
  <si>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</si>
  <si>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</si>
  <si>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</si>
  <si>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</si>
  <si>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</si>
  <si>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</si>
  <si>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</si>
  <si>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</si>
  <si>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</si>
  <si>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</si>
  <si>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</si>
  <si>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</si>
  <si>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</si>
  <si>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</si>
  <si>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</si>
  <si>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</si>
  <si>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</si>
  <si>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</si>
  <si>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</si>
  <si>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</si>
  <si>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</si>
  <si>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</si>
  <si>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</si>
  <si>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</si>
  <si>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</si>
  <si>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</si>
  <si>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</si>
  <si>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</si>
  <si>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</si>
  <si>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</si>
  <si>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</si>
  <si>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</si>
  <si>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</si>
  <si>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</si>
  <si>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</si>
  <si>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</si>
  <si>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</si>
  <si>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</si>
  <si>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</si>
  <si>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</si>
  <si>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</si>
  <si>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</si>
  <si>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</si>
  <si>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</si>
  <si>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</si>
  <si>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</si>
  <si>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</si>
  <si>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</si>
  <si>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</si>
  <si>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</si>
  <si>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</si>
  <si>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</si>
  <si>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</si>
  <si>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</si>
  <si>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</si>
  <si>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</si>
  <si>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</si>
  <si>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</si>
  <si>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</si>
  <si>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</si>
  <si>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</si>
  <si>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</si>
  <si>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</si>
  <si>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</si>
  <si>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</si>
  <si>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</si>
  <si>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</si>
  <si>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</si>
  <si>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</si>
  <si>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</si>
  <si>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</si>
  <si>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</si>
  <si>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</si>
  <si>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</si>
  <si>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</si>
  <si>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</si>
  <si>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</si>
  <si>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</si>
  <si>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</si>
  <si>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</si>
  <si>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</si>
  <si>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</si>
  <si>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</si>
  <si>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</si>
  <si>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</si>
  <si>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</si>
  <si>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</si>
  <si>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</si>
  <si>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</si>
  <si>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</si>
  <si>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</si>
  <si>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</si>
  <si>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</si>
  <si>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</si>
  <si>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</si>
  <si>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</si>
  <si>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</si>
  <si>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</si>
  <si>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</si>
  <si>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</si>
  <si>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</si>
  <si>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</si>
  <si>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</si>
  <si>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</si>
  <si>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</si>
  <si>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</si>
  <si>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</si>
  <si>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</si>
  <si>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</si>
  <si>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</si>
  <si>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</si>
  <si>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</si>
  <si>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</si>
  <si>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</si>
  <si>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</si>
  <si>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</si>
  <si>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</si>
  <si>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</si>
  <si>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</si>
  <si>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</si>
  <si>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</si>
  <si>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</si>
  <si>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</si>
  <si>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</si>
  <si>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</si>
  <si>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</si>
  <si>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</si>
  <si>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</si>
  <si>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</si>
  <si>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</si>
  <si>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</si>
  <si>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</si>
  <si>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</si>
  <si>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</si>
  <si>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</si>
  <si>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</si>
  <si>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</si>
  <si>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</si>
  <si>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</si>
  <si>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</si>
  <si>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</si>
  <si>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</si>
  <si>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</si>
  <si>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</si>
  <si>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</si>
  <si>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</si>
  <si>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</si>
  <si>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</si>
  <si>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</si>
  <si>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</si>
  <si>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</si>
  <si>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</si>
  <si>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</si>
  <si>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</si>
  <si>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</si>
  <si>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</si>
  <si>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</si>
  <si>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</si>
  <si>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</si>
  <si>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</si>
  <si>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</si>
  <si>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</si>
  <si>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</si>
  <si>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</si>
  <si>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</si>
  <si>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</si>
  <si>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</si>
  <si>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</si>
  <si>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</si>
  <si>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</si>
  <si>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</si>
  <si>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</si>
  <si>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</si>
  <si>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</si>
  <si>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</si>
  <si>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</si>
  <si>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</si>
  <si>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</si>
  <si>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</si>
  <si>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</si>
  <si>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</si>
  <si>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</si>
  <si>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</si>
  <si>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</si>
  <si>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</si>
  <si>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</si>
  <si>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</si>
  <si>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</si>
  <si>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</si>
  <si>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</si>
  <si>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</si>
  <si>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</si>
  <si>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</si>
  <si>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</si>
  <si>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</si>
  <si>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</si>
  <si>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</si>
  <si>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</si>
  <si>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</si>
  <si>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</si>
  <si>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</si>
  <si>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</si>
  <si>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</si>
  <si>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</si>
  <si>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</si>
  <si>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</si>
  <si>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</si>
  <si>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</si>
  <si>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</si>
  <si>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</si>
  <si>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</si>
  <si>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</si>
  <si>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</si>
  <si>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</si>
  <si>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</si>
  <si>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</si>
  <si>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</si>
  <si>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</si>
  <si>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</si>
  <si>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</si>
  <si>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</si>
  <si>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</si>
  <si>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</si>
  <si>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</si>
  <si>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</si>
  <si>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</si>
  <si>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</si>
  <si>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</si>
  <si>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</si>
  <si>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</si>
  <si>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</si>
  <si>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</si>
  <si>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</si>
  <si>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</si>
  <si>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</si>
  <si>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</si>
  <si>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</si>
  <si>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</si>
  <si>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</si>
  <si>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</si>
  <si>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</si>
  <si>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</si>
  <si>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</si>
  <si>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</si>
  <si>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</si>
  <si>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</si>
  <si>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</si>
  <si>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</si>
  <si>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</si>
  <si>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</si>
  <si>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</si>
  <si>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</si>
  <si>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</si>
  <si>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</si>
  <si>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</si>
  <si>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</si>
  <si>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</si>
  <si>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</si>
  <si>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</si>
  <si>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</si>
  <si>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</si>
  <si>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</si>
  <si>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</si>
  <si>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</si>
  <si>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</si>
  <si>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</si>
  <si>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</si>
  <si>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</si>
  <si>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</si>
  <si>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</si>
  <si>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</si>
  <si>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</si>
  <si>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</si>
  <si>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</si>
  <si>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</si>
  <si>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</si>
  <si>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</si>
  <si>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</si>
  <si>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</si>
  <si>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</si>
  <si>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</si>
  <si>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</si>
  <si>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</si>
  <si>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</si>
  <si>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</si>
  <si>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</si>
  <si>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</si>
  <si>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</si>
  <si>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</si>
  <si>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</si>
  <si>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</si>
  <si>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</si>
  <si>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</si>
  <si>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</si>
  <si>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</si>
  <si>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</si>
  <si>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</si>
  <si>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</si>
  <si>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</si>
  <si>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</si>
  <si>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</si>
  <si>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</si>
  <si>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</si>
  <si>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</si>
  <si>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</si>
  <si>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</si>
  <si>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</si>
  <si>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</si>
  <si>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</si>
  <si>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</si>
  <si>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</si>
  <si>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</si>
  <si>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</si>
  <si>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</si>
  <si>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</si>
  <si>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</si>
  <si>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</si>
  <si>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</si>
  <si>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</si>
  <si>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</si>
  <si>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</si>
  <si>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</si>
  <si>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</si>
  <si>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</si>
  <si>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</si>
  <si>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</si>
  <si>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</si>
  <si>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</si>
  <si>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</si>
  <si>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</si>
  <si>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</si>
  <si>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</si>
  <si>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</si>
  <si>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</si>
  <si>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</si>
  <si>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</si>
  <si>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</si>
  <si>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</si>
  <si>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</si>
  <si>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</si>
  <si>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</si>
  <si>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</si>
  <si>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</si>
  <si>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</si>
  <si>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</si>
  <si>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</si>
  <si>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</si>
  <si>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</si>
  <si>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</si>
  <si>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</si>
  <si>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</si>
  <si>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</si>
  <si>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</si>
  <si>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</si>
  <si>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</si>
  <si>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</si>
  <si>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</si>
  <si>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</si>
  <si>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</si>
  <si>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</si>
  <si>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</si>
  <si>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</si>
  <si>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</si>
  <si>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</si>
  <si>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</si>
  <si>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</si>
  <si>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</si>
  <si>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</si>
  <si>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</si>
  <si>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</si>
  <si>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</si>
  <si>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</si>
  <si>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</si>
  <si>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</si>
  <si>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</si>
  <si>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</si>
  <si>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</si>
  <si>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</si>
  <si>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</si>
  <si>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</si>
  <si>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</si>
  <si>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</si>
  <si>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</si>
  <si>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</si>
  <si>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</si>
  <si>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</si>
  <si>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</si>
  <si>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</si>
  <si>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</si>
  <si>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</si>
  <si>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</si>
  <si>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</si>
  <si>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</si>
  <si>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</si>
  <si>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</si>
  <si>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</si>
  <si>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</si>
  <si>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</si>
  <si>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</si>
  <si>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</si>
  <si>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</si>
  <si>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</si>
  <si>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</si>
  <si>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</si>
  <si>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</si>
  <si>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</si>
  <si>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</si>
  <si>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</si>
  <si>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</si>
  <si>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</si>
  <si>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</si>
  <si>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</si>
  <si>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</si>
  <si>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</si>
  <si>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</si>
  <si>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</si>
  <si>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</si>
  <si>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</si>
  <si>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</si>
  <si>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</si>
  <si>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</si>
  <si>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</si>
  <si>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</si>
  <si>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</si>
  <si>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</si>
  <si>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</si>
  <si>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</si>
  <si>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</si>
  <si>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</si>
  <si>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</si>
  <si>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</si>
  <si>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</si>
  <si>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</si>
  <si>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</si>
  <si>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</si>
  <si>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</si>
  <si>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</si>
  <si>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</si>
  <si>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</si>
  <si>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</si>
  <si>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</si>
  <si>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</si>
  <si>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</si>
  <si>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</si>
  <si>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</si>
  <si>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</si>
  <si>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</si>
  <si>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</si>
  <si>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</si>
  <si>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</si>
  <si>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</si>
  <si>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</si>
  <si>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</si>
  <si>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</si>
  <si>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</si>
  <si>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</si>
  <si>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</si>
  <si>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</si>
  <si>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</si>
  <si>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</si>
  <si>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</si>
  <si>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</si>
  <si>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</si>
  <si>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</si>
  <si>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</si>
  <si>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</si>
  <si>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</si>
  <si>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</si>
  <si>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</si>
  <si>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</si>
  <si>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</si>
  <si>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</si>
  <si>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</si>
  <si>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</si>
  <si>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</si>
  <si>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</si>
  <si>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</si>
  <si>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</si>
  <si>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</si>
  <si>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</si>
  <si>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</si>
  <si>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</si>
  <si>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</si>
  <si>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</si>
  <si>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</si>
  <si>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</si>
  <si>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</si>
  <si>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</si>
  <si>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</si>
  <si>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</si>
  <si>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</si>
  <si>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</si>
  <si>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</si>
  <si>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</si>
  <si>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</si>
  <si>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</si>
  <si>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</si>
  <si>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</si>
  <si>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</si>
  <si>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</si>
  <si>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</si>
  <si>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</si>
  <si>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</si>
  <si>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</si>
  <si>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</si>
  <si>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</si>
  <si>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</si>
  <si>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</si>
  <si>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</si>
  <si>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</si>
  <si>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</si>
  <si>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</si>
  <si>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</si>
  <si>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</si>
  <si>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</si>
  <si>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</si>
  <si>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</si>
  <si>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</si>
  <si>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</si>
  <si>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</si>
  <si>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</si>
  <si>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</si>
  <si>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</si>
  <si>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</si>
  <si>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</si>
  <si>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</si>
  <si>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</si>
  <si>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</si>
  <si>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</si>
  <si>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</si>
  <si>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</si>
  <si>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</si>
  <si>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</si>
  <si>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</si>
  <si>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</si>
  <si>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</si>
  <si>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</si>
  <si>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</si>
  <si>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</si>
  <si>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</si>
  <si>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</si>
  <si>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</si>
  <si>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</si>
  <si>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</si>
  <si>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</si>
  <si>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</si>
  <si>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</si>
  <si>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</si>
  <si>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</si>
  <si>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</si>
  <si>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</si>
  <si>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</si>
  <si>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</si>
  <si>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</si>
  <si>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</si>
  <si>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</si>
  <si>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</si>
  <si>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</si>
  <si>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</si>
  <si>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</si>
  <si>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</si>
  <si>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</si>
  <si>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</si>
  <si>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</si>
  <si>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</si>
  <si>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</si>
  <si>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</si>
  <si>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</si>
  <si>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</si>
  <si>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</si>
  <si>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</si>
  <si>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</si>
  <si>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</si>
  <si>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</si>
  <si>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</si>
  <si>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</si>
  <si>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</si>
  <si>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</si>
  <si>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</si>
  <si>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</si>
  <si>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</si>
  <si>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</si>
  <si>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</si>
  <si>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</si>
  <si>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</si>
  <si>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</si>
  <si>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</si>
  <si>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</si>
  <si>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</si>
  <si>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</si>
  <si>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</si>
  <si>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</si>
  <si>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</si>
  <si>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</si>
  <si>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</si>
  <si>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</si>
  <si>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</si>
  <si>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</si>
  <si>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</si>
  <si>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</si>
  <si>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</si>
  <si>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</si>
  <si>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</si>
  <si>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</si>
  <si>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</si>
  <si>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</si>
  <si>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</si>
  <si>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</si>
  <si>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</si>
  <si>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</si>
  <si>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</si>
  <si>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</si>
  <si>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</si>
  <si>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</si>
  <si>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</si>
  <si>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</si>
  <si>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</si>
  <si>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</si>
  <si>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</si>
  <si>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</si>
  <si>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</si>
  <si>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</si>
  <si>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</si>
  <si>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</si>
  <si>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</si>
  <si>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</si>
  <si>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</si>
  <si>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</si>
  <si>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</si>
  <si>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</si>
  <si>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</si>
  <si>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</si>
  <si>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</si>
  <si>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</si>
  <si>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</si>
  <si>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</si>
  <si>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</si>
  <si>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</si>
  <si>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</si>
  <si>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</si>
  <si>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</si>
  <si>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</si>
  <si>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</si>
  <si>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</si>
  <si>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</si>
  <si>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</si>
  <si>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</si>
  <si>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</si>
  <si>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</si>
  <si>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</si>
  <si>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</si>
  <si>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</si>
  <si>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</si>
  <si>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</si>
  <si>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</si>
  <si>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</si>
  <si>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</si>
  <si>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</si>
  <si>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</si>
  <si>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</si>
  <si>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</si>
  <si>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</si>
  <si>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</si>
  <si>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</si>
  <si>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</si>
  <si>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</si>
  <si>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</si>
  <si>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</si>
  <si>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</si>
  <si>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</si>
  <si>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</si>
  <si>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</si>
  <si>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</si>
  <si>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</si>
  <si>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</si>
  <si>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</si>
  <si>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</si>
  <si>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</si>
  <si>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</si>
  <si>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</si>
  <si>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</si>
  <si>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</si>
  <si>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</si>
  <si>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</si>
  <si>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</si>
  <si>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</si>
  <si>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</si>
  <si>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</si>
  <si>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</si>
  <si>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</si>
  <si>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</si>
  <si>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</si>
  <si>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</si>
  <si>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</si>
  <si>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</si>
  <si>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</si>
  <si>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</si>
  <si>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</si>
  <si>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</si>
  <si>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</si>
  <si>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</si>
  <si>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</si>
  <si>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</si>
  <si>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</si>
  <si>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</si>
  <si>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</si>
  <si>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</si>
  <si>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</si>
  <si>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</si>
  <si>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</si>
  <si>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</si>
  <si>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</si>
  <si>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</si>
  <si>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</si>
  <si>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</si>
  <si>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</si>
  <si>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</si>
  <si>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</si>
  <si>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</si>
  <si>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</si>
  <si>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</si>
  <si>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</si>
  <si>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</si>
  <si>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</si>
  <si>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</si>
  <si>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</si>
  <si>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</si>
  <si>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</si>
  <si>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</si>
  <si>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</si>
  <si>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</si>
  <si>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</si>
  <si>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</si>
  <si>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</si>
  <si>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</si>
  <si>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</si>
  <si>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</si>
  <si>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</si>
  <si>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</si>
  <si>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</si>
  <si>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</si>
  <si>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</si>
  <si>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</si>
  <si>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</si>
  <si>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</si>
  <si>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</si>
  <si>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</si>
  <si>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</si>
  <si>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</si>
  <si>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</si>
  <si>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</si>
  <si>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</si>
  <si>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</si>
  <si>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</si>
  <si>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</si>
  <si>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</si>
  <si>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</si>
  <si>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</si>
  <si>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</si>
  <si>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</si>
  <si>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</si>
  <si>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</si>
  <si>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</si>
  <si>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</si>
  <si>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</si>
  <si>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</si>
  <si>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</si>
  <si>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</si>
  <si>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</si>
  <si>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</si>
  <si>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</si>
  <si>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</si>
  <si>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</si>
  <si>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</si>
  <si>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</si>
  <si>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</si>
  <si>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</si>
  <si>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</si>
  <si>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</si>
  <si>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</si>
  <si>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</si>
  <si>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</si>
  <si>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</si>
  <si>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</si>
  <si>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</si>
  <si>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</si>
  <si>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</si>
  <si>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</si>
  <si>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</si>
  <si>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</si>
  <si>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</si>
  <si>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</si>
  <si>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</si>
  <si>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</si>
  <si>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</si>
  <si>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</si>
  <si>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</si>
  <si>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</si>
  <si>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</si>
  <si>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</si>
  <si>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</si>
  <si>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</si>
  <si>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</si>
  <si>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</si>
  <si>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</si>
  <si>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</si>
  <si>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</si>
  <si>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</si>
  <si>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</si>
  <si>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</si>
  <si>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</si>
  <si>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</si>
  <si>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</si>
  <si>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</si>
  <si>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</si>
  <si>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</si>
  <si>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</si>
  <si>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</si>
  <si>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</si>
  <si>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</si>
  <si>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</si>
  <si>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</si>
  <si>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</si>
  <si>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</si>
  <si>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</si>
  <si>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</si>
  <si>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</si>
  <si>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</si>
  <si>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</si>
  <si>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</si>
  <si>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</si>
  <si>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</si>
  <si>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</si>
  <si>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</si>
  <si>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</si>
  <si>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</si>
  <si>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</si>
  <si>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</si>
  <si>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</si>
  <si>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</si>
  <si>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</si>
  <si>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</si>
  <si>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</si>
  <si>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</si>
  <si>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</si>
  <si>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</si>
  <si>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</si>
  <si>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</si>
  <si>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</si>
  <si>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</si>
  <si>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</si>
  <si>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</si>
  <si>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</si>
  <si>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</si>
  <si>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</si>
  <si>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</si>
  <si>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</si>
  <si>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</si>
  <si>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</si>
  <si>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</si>
  <si>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</si>
  <si>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</si>
  <si>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</si>
  <si>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</si>
  <si>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</si>
  <si>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</si>
  <si>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</si>
  <si>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</si>
  <si>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</si>
  <si>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</si>
  <si>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</si>
  <si>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</si>
  <si>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</si>
  <si>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</si>
  <si>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</si>
  <si>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</si>
  <si>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</si>
  <si>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</si>
  <si>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</si>
  <si>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</si>
  <si>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</si>
  <si>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</si>
  <si>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</si>
  <si>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</si>
  <si>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</si>
  <si>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</si>
  <si>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</si>
  <si>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</si>
  <si>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</si>
  <si>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</si>
  <si>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</si>
  <si>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</si>
  <si>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</si>
  <si>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</si>
  <si>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</si>
  <si>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</si>
  <si>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</si>
  <si>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</si>
  <si>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</si>
  <si>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</si>
  <si>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</si>
  <si>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</si>
  <si>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</si>
  <si>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</si>
  <si>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</si>
  <si>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</si>
  <si>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</si>
  <si>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</si>
  <si>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</si>
  <si>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</si>
  <si>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</si>
  <si>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</si>
  <si>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</si>
  <si>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</si>
  <si>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</si>
  <si>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</si>
  <si>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</si>
  <si>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</si>
  <si>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</si>
  <si>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</si>
  <si>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</si>
  <si>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</si>
  <si>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</si>
  <si>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</si>
  <si>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</si>
  <si>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</si>
  <si>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</si>
  <si>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</si>
  <si>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</si>
  <si>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</si>
  <si>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</si>
  <si>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</si>
  <si>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</si>
  <si>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</si>
  <si>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</si>
  <si>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</si>
  <si>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</si>
  <si>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</si>
  <si>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</si>
  <si>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</si>
  <si>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</si>
  <si>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</si>
  <si>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</si>
  <si>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</si>
  <si>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</si>
  <si>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</si>
  <si>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</si>
  <si>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</si>
  <si>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</si>
  <si>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</si>
  <si>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</si>
  <si>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</si>
  <si>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</si>
  <si>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</si>
  <si>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</si>
  <si>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</si>
  <si>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</si>
  <si>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</si>
  <si>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</si>
  <si>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</si>
  <si>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</si>
  <si>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</si>
  <si>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</si>
  <si>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</si>
  <si>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</si>
  <si>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</si>
  <si>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</si>
  <si>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</si>
  <si>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</si>
  <si>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</si>
  <si>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</si>
  <si>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</si>
  <si>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</si>
  <si>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</si>
  <si>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</si>
  <si>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</si>
  <si>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</si>
  <si>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</si>
  <si>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</si>
  <si>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</si>
  <si>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</si>
  <si>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</si>
  <si>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</si>
  <si>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</si>
  <si>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</si>
  <si>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</si>
  <si>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</si>
  <si>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</si>
  <si>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</si>
  <si>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</si>
  <si>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</si>
  <si>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</si>
  <si>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</si>
  <si>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</si>
  <si>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</si>
  <si>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</si>
  <si>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</si>
  <si>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</si>
  <si>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</si>
  <si>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</si>
  <si>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</si>
  <si>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</si>
  <si>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</si>
  <si>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</si>
  <si>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</si>
  <si>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</si>
  <si>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</si>
  <si>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</si>
  <si>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</si>
  <si>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</si>
  <si>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</si>
  <si>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</si>
  <si>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</si>
  <si>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</si>
  <si>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</si>
  <si>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</si>
  <si>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</si>
  <si>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</si>
  <si>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</si>
  <si>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</si>
  <si>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</si>
  <si>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</si>
  <si>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</si>
  <si>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</si>
  <si>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</si>
  <si>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</si>
  <si>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</si>
  <si>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</si>
  <si>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</si>
  <si>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</si>
  <si>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</si>
  <si>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</si>
  <si>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</si>
  <si>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</si>
  <si>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</si>
  <si>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</si>
  <si>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</si>
  <si>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</si>
  <si>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</si>
  <si>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</si>
  <si>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</si>
  <si>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</si>
  <si>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</si>
  <si>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</si>
  <si>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</si>
  <si>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</si>
  <si>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</si>
  <si>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</si>
  <si>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</si>
  <si>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</si>
  <si>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</si>
  <si>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</si>
  <si>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</si>
  <si>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</si>
  <si>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</si>
  <si>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</si>
  <si>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</si>
  <si>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</si>
  <si>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</si>
  <si>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</si>
  <si>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</si>
  <si>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</si>
  <si>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</si>
  <si>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</si>
  <si>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</si>
  <si>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</si>
  <si>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</si>
  <si>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</si>
  <si>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</si>
  <si>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</si>
  <si>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</si>
  <si>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</si>
  <si>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</si>
  <si>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</si>
  <si>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</si>
  <si>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</si>
  <si>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</si>
  <si>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</si>
  <si>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</si>
  <si>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</si>
  <si>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</si>
  <si>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</si>
  <si>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</si>
  <si>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</si>
  <si>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</si>
  <si>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</si>
  <si>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</si>
  <si>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</si>
  <si>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</si>
  <si>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</si>
  <si>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</si>
  <si>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</si>
  <si>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</si>
  <si>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</si>
  <si>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</si>
  <si>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</si>
  <si>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</si>
  <si>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</si>
  <si>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</si>
  <si>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</si>
  <si>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</si>
  <si>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</si>
  <si>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</si>
  <si>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</si>
  <si>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</si>
  <si>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</si>
  <si>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</si>
  <si>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</si>
  <si>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</si>
  <si>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</si>
  <si>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</si>
  <si>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</si>
  <si>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</si>
  <si>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</si>
  <si>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</si>
  <si>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</si>
  <si>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</si>
  <si>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</si>
  <si>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</si>
  <si>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</si>
  <si>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</si>
  <si>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</si>
  <si>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</si>
  <si>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</si>
  <si>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</si>
  <si>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</si>
  <si>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</si>
  <si>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</si>
  <si>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</si>
  <si>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</si>
  <si>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</si>
  <si>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</si>
  <si>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</si>
  <si>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</si>
  <si>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</si>
  <si>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</si>
  <si>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</si>
  <si>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</si>
  <si>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</si>
  <si>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</si>
  <si>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</si>
  <si>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</si>
  <si>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</si>
  <si>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</si>
  <si>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</si>
  <si>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</si>
  <si>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</si>
  <si>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</si>
  <si>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</si>
  <si>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</si>
  <si>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</si>
  <si>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</si>
  <si>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</si>
  <si>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</si>
  <si>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</si>
  <si>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</si>
  <si>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</si>
  <si>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</si>
  <si>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</si>
  <si>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</si>
  <si>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</si>
  <si>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</si>
  <si>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</si>
  <si>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</si>
  <si>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</si>
  <si>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</si>
  <si>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</si>
  <si>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</si>
  <si>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</si>
  <si>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</si>
  <si>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</si>
  <si>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</si>
  <si>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</si>
  <si>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</si>
  <si>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</si>
  <si>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</si>
  <si>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</si>
  <si>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</si>
  <si>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</si>
  <si>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</si>
  <si>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</si>
  <si>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</si>
  <si>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</si>
  <si>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</si>
  <si>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</si>
  <si>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</si>
  <si>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</si>
  <si>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</si>
  <si>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</si>
  <si>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</si>
  <si>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</si>
  <si>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</si>
  <si>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</si>
  <si>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</si>
  <si>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</si>
  <si>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</si>
  <si>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</si>
  <si>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</si>
  <si>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</si>
  <si>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</si>
  <si>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</si>
  <si>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</si>
  <si>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</si>
  <si>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</si>
  <si>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</si>
  <si>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</si>
  <si>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</si>
  <si>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</si>
  <si>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</si>
  <si>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</si>
  <si>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</si>
  <si>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</si>
  <si>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</si>
  <si>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</si>
  <si>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</si>
  <si>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</si>
  <si>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</si>
  <si>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</si>
  <si>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</si>
  <si>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</si>
  <si>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</si>
  <si>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</si>
  <si>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</si>
  <si>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</si>
  <si>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</si>
  <si>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</si>
  <si>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</si>
  <si>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</si>
  <si>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</si>
  <si>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</si>
  <si>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</si>
  <si>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</si>
  <si>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</si>
  <si>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</si>
  <si>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</si>
  <si>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</si>
  <si>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</si>
  <si>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</si>
  <si>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</si>
  <si>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</si>
  <si>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</si>
  <si>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</si>
  <si>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</si>
  <si>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</si>
  <si>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</si>
  <si>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</si>
  <si>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</si>
  <si>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</si>
  <si>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</si>
  <si>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</si>
  <si>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</si>
  <si>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</si>
  <si>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</si>
  <si>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</si>
  <si>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</si>
  <si>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</si>
  <si>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</si>
  <si>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</si>
  <si>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</si>
  <si>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</si>
  <si>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</si>
  <si>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</si>
  <si>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</si>
  <si>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</si>
  <si>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</si>
  <si>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</si>
  <si>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</si>
  <si>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</si>
  <si>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</si>
  <si>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</si>
  <si>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</si>
  <si>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</si>
  <si>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</si>
  <si>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</si>
  <si>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</si>
  <si>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</si>
  <si>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</si>
  <si>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</si>
  <si>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</si>
  <si>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</si>
  <si>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</si>
  <si>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</si>
  <si>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</si>
  <si>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</si>
  <si>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</si>
  <si>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</si>
  <si>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</si>
  <si>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</si>
  <si>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</si>
  <si>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</si>
  <si>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</si>
  <si>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</si>
  <si>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</si>
  <si>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</si>
  <si>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</si>
  <si>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</si>
  <si>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</si>
  <si>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</si>
  <si>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</si>
  <si>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</si>
  <si>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</si>
  <si>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</si>
  <si>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</si>
  <si>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</si>
  <si>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</si>
  <si>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</si>
  <si>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</si>
  <si>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</si>
  <si>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</si>
  <si>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</si>
  <si>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</si>
  <si>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</si>
  <si>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</si>
  <si>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</si>
  <si>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</si>
  <si>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</si>
  <si>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</si>
  <si>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</si>
  <si>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</si>
  <si>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</si>
  <si>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</si>
  <si>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</si>
  <si>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</si>
  <si>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</si>
  <si>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</si>
  <si>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</si>
  <si>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</si>
  <si>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</si>
  <si>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</si>
  <si>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</si>
  <si>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</si>
  <si>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</si>
  <si>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</si>
  <si>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</si>
  <si>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</si>
  <si>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</si>
  <si>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</si>
  <si>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</si>
  <si>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</si>
  <si>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</si>
  <si>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</si>
  <si>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</si>
  <si>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</si>
  <si>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</si>
  <si>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</si>
  <si>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</si>
  <si>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</si>
  <si>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</si>
  <si>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</si>
  <si>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</si>
  <si>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</si>
  <si>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</si>
  <si>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</si>
  <si>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</si>
  <si>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</si>
  <si>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</si>
  <si>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</si>
  <si>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</si>
  <si>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</si>
  <si>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</si>
  <si>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</si>
  <si>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</si>
  <si>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</si>
  <si>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</si>
  <si>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</si>
  <si>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</si>
  <si>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</si>
  <si>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</si>
  <si>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</si>
  <si>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</si>
  <si>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</si>
  <si>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</si>
  <si>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</si>
  <si>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</si>
  <si>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</si>
  <si>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</si>
  <si>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</si>
  <si>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</si>
  <si>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</si>
  <si>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</si>
  <si>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</si>
  <si>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</si>
  <si>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</si>
  <si>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</si>
  <si>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</si>
  <si>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</si>
  <si>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</si>
  <si>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</si>
  <si>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</si>
  <si>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</si>
  <si>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</si>
  <si>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</si>
  <si>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</si>
  <si>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</si>
  <si>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</si>
  <si>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</si>
  <si>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</si>
  <si>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</si>
  <si>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</si>
  <si>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</si>
  <si>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</si>
  <si>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</si>
  <si>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</si>
  <si>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</si>
  <si>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</si>
  <si>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</si>
  <si>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</si>
  <si>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</si>
  <si>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</si>
  <si>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</si>
  <si>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</si>
  <si>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</si>
  <si>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</si>
  <si>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</si>
  <si>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</si>
  <si>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</si>
  <si>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</si>
  <si>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</si>
  <si>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</si>
  <si>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</si>
  <si>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</si>
  <si>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</si>
  <si>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</si>
  <si>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</si>
  <si>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</si>
  <si>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</si>
  <si>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</si>
  <si>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</si>
  <si>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</si>
  <si>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</si>
  <si>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</si>
  <si>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</si>
  <si>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</si>
  <si>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</si>
  <si>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</si>
  <si>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</si>
  <si>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</si>
  <si>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</si>
  <si>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</si>
  <si>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</si>
  <si>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</si>
  <si>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</si>
  <si>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</si>
  <si>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</si>
  <si>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</si>
  <si>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</si>
  <si>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</si>
  <si>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</si>
  <si>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</si>
  <si>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</si>
  <si>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</si>
  <si>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</si>
  <si>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</si>
  <si>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</si>
  <si>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</si>
  <si>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</si>
  <si>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</si>
  <si>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</si>
  <si>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</si>
  <si>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</si>
  <si>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</si>
  <si>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</si>
  <si>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</si>
  <si>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</si>
  <si>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</si>
  <si>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</si>
  <si>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</si>
  <si>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</si>
  <si>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</si>
  <si>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</si>
  <si>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</si>
  <si>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</si>
  <si>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</si>
  <si>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</si>
  <si>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</si>
  <si>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</si>
  <si>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</si>
  <si>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</si>
  <si>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</si>
  <si>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</si>
  <si>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</si>
  <si>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</si>
  <si>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</si>
  <si>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</si>
  <si>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</si>
  <si>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</si>
  <si>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</si>
  <si>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</si>
  <si>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</si>
  <si>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</si>
  <si>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</si>
  <si>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</si>
  <si>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</si>
  <si>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</si>
  <si>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</si>
  <si>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</si>
  <si>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</si>
  <si>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</si>
  <si>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</si>
  <si>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</si>
  <si>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</si>
  <si>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</si>
  <si>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</si>
  <si>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</si>
  <si>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</si>
  <si>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</si>
  <si>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</si>
  <si>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</si>
  <si>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</si>
  <si>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</si>
  <si>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</si>
  <si>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</si>
  <si>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</si>
  <si>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</si>
  <si>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</si>
  <si>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</si>
  <si>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</si>
  <si>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</si>
  <si>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</si>
  <si>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</si>
  <si>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</si>
  <si>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</si>
  <si>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</si>
  <si>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</si>
  <si>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</si>
  <si>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</si>
  <si>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</si>
  <si>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</si>
  <si>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</si>
  <si>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</si>
  <si>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</si>
  <si>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</si>
  <si>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</si>
  <si>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</si>
  <si>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</si>
  <si>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</si>
  <si>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</si>
  <si>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</si>
  <si>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</si>
  <si>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</si>
  <si>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</si>
  <si>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</si>
  <si>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</si>
  <si>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</si>
  <si>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</si>
  <si>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</si>
  <si>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</si>
  <si>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</si>
  <si>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</si>
  <si>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</si>
  <si>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</si>
  <si>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</si>
  <si>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</si>
  <si>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</si>
  <si>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</si>
  <si>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</si>
  <si>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</si>
  <si>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</si>
  <si>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</si>
  <si>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</si>
  <si>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</si>
  <si>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</si>
  <si>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</si>
  <si>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</si>
  <si>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</si>
  <si>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</si>
  <si>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</si>
  <si>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</si>
  <si>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</si>
  <si>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</si>
  <si>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</si>
  <si>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</si>
  <si>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</si>
  <si>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</si>
  <si>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</si>
  <si>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</si>
  <si>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</si>
  <si>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</si>
  <si>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</si>
  <si>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</si>
  <si>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</si>
  <si>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</si>
  <si>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</si>
  <si>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</si>
  <si>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</si>
  <si>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</si>
  <si>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</si>
  <si>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</si>
  <si>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</si>
  <si>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</si>
  <si>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</si>
  <si>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</si>
  <si>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</si>
  <si>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</si>
  <si>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</si>
  <si>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</si>
  <si>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</si>
  <si>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</si>
  <si>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</si>
  <si>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</si>
  <si>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</si>
  <si>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</si>
  <si>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</si>
  <si>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</si>
  <si>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</si>
  <si>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</si>
  <si>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</si>
  <si>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</si>
  <si>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</si>
  <si>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</si>
  <si>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</si>
  <si>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</si>
  <si>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</si>
  <si>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</si>
  <si>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</si>
  <si>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</si>
  <si>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</si>
  <si>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</si>
  <si>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</si>
  <si>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</si>
  <si>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</si>
  <si>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</si>
  <si>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</si>
  <si>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</si>
  <si>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</si>
  <si>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</si>
  <si>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</si>
  <si>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</si>
  <si>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</si>
  <si>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</si>
  <si>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</si>
  <si>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</si>
  <si>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</si>
  <si>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</si>
  <si>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</si>
  <si>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</si>
  <si>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</si>
  <si>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</si>
  <si>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</si>
  <si>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</si>
  <si>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</si>
  <si>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</si>
  <si>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</si>
  <si>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</si>
  <si>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</si>
  <si>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</si>
  <si>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</si>
  <si>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</si>
  <si>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</si>
  <si>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</si>
  <si>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</si>
  <si>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</si>
  <si>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</si>
  <si>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</si>
  <si>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</si>
  <si>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</si>
  <si>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</si>
  <si>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</si>
  <si>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</si>
  <si>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</si>
  <si>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</si>
  <si>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</si>
  <si>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</si>
  <si>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</si>
  <si>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</si>
  <si>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</si>
  <si>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</si>
  <si>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</si>
  <si>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</si>
  <si>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</si>
  <si>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</si>
  <si>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</si>
  <si>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</si>
  <si>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</si>
  <si>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</si>
  <si>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</si>
  <si>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</si>
  <si>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</si>
  <si>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</si>
  <si>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</si>
  <si>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</si>
  <si>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</si>
  <si>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</si>
  <si>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</si>
  <si>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</si>
  <si>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</si>
  <si>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</si>
  <si>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</si>
  <si>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</si>
  <si>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</si>
  <si>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</si>
  <si>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</si>
  <si>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</si>
  <si>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</si>
  <si>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</si>
  <si>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</si>
  <si>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</si>
  <si>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</si>
  <si>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</si>
  <si>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</si>
  <si>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</si>
  <si>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</si>
  <si>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</si>
  <si>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</si>
  <si>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</si>
  <si>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</si>
  <si>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</si>
  <si>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</si>
  <si>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</si>
  <si>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</si>
  <si>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</si>
  <si>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</si>
  <si>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</si>
  <si>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</si>
  <si>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</si>
  <si>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</si>
  <si>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</si>
  <si>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</si>
  <si>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</si>
  <si>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</si>
  <si>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</si>
  <si>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</si>
  <si>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</si>
  <si>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</si>
  <si>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</si>
  <si>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</si>
  <si>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</si>
  <si>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</si>
  <si>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</si>
  <si>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</si>
  <si>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</si>
  <si>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</si>
  <si>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</si>
  <si>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</si>
  <si>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</si>
  <si>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</si>
  <si>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</si>
  <si>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</si>
  <si>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</si>
  <si>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</si>
  <si>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</si>
  <si>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</si>
  <si>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</si>
  <si>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</si>
  <si>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</si>
  <si>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</si>
  <si>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</si>
  <si>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</si>
  <si>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</si>
  <si>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</si>
  <si>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</si>
  <si>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</si>
  <si>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</si>
  <si>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</si>
  <si>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</si>
  <si>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</si>
  <si>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</si>
  <si>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</si>
  <si>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</si>
  <si>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</si>
  <si>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</si>
  <si>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</si>
  <si>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</si>
  <si>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</si>
  <si>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</si>
  <si>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</si>
  <si>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</si>
  <si>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</si>
  <si>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</si>
  <si>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</si>
  <si>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</si>
  <si>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</si>
  <si>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</si>
  <si>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</si>
  <si>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</si>
  <si>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</si>
  <si>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</si>
  <si>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</si>
  <si>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</si>
  <si>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</si>
  <si>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</si>
  <si>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</si>
  <si>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</si>
  <si>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</si>
  <si>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</si>
  <si>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</si>
  <si>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</si>
  <si>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</si>
  <si>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</si>
  <si>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</si>
  <si>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</si>
  <si>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</si>
  <si>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</si>
  <si>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</si>
  <si>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</si>
  <si>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</si>
  <si>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</si>
  <si>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</si>
  <si>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</si>
  <si>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</si>
  <si>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</si>
  <si>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</si>
  <si>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</si>
  <si>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</si>
  <si>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</si>
  <si>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</si>
  <si>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</si>
  <si>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</si>
  <si>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</si>
  <si>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</si>
  <si>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</si>
  <si>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</si>
  <si>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</si>
  <si>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</si>
  <si>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</si>
  <si>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</si>
  <si>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</si>
  <si>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</si>
  <si>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</si>
  <si>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</si>
  <si>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</si>
  <si>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</si>
  <si>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</si>
  <si>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</si>
  <si>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</si>
  <si>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</si>
  <si>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</si>
  <si>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</si>
  <si>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</si>
  <si>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</si>
  <si>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</si>
  <si>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</si>
  <si>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</si>
  <si>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</si>
  <si>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</si>
  <si>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</si>
  <si>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</si>
  <si>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</si>
  <si>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</si>
  <si>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</si>
  <si>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</si>
  <si>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</si>
  <si>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</si>
  <si>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</si>
  <si>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</si>
  <si>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</si>
  <si>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</si>
  <si>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</si>
  <si>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</si>
  <si>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</si>
  <si>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</si>
  <si>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</si>
  <si>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</si>
  <si>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</si>
  <si>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</si>
  <si>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</si>
  <si>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</si>
  <si>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</si>
  <si>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</si>
  <si>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</si>
  <si>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</si>
  <si>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</si>
  <si>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</si>
  <si>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</si>
  <si>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</si>
  <si>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</si>
  <si>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</si>
  <si>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</si>
  <si>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</si>
  <si>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</si>
  <si>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</si>
  <si>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</si>
  <si>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</si>
  <si>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</si>
  <si>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</si>
  <si>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</si>
  <si>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</si>
  <si>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</si>
  <si>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</si>
  <si>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</si>
  <si>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</si>
  <si>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</si>
  <si>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</si>
  <si>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</si>
  <si>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</si>
  <si>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</si>
  <si>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</si>
  <si>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</si>
  <si>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</si>
  <si>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</si>
  <si>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</si>
  <si>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</si>
  <si>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</si>
  <si>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</si>
  <si>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</si>
  <si>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</si>
  <si>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</si>
  <si>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</si>
  <si>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</si>
  <si>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</si>
  <si>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</si>
  <si>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</si>
  <si>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</si>
  <si>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</si>
  <si>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</si>
  <si>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</si>
  <si>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</si>
  <si>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</si>
  <si>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</si>
  <si>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</si>
  <si>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</si>
  <si>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</si>
  <si>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</si>
  <si>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</si>
  <si>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</si>
  <si>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</si>
  <si>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</si>
  <si>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</si>
  <si>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</si>
  <si>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</si>
  <si>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</si>
  <si>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</si>
  <si>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</si>
  <si>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</si>
  <si>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</si>
  <si>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</si>
  <si>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</si>
  <si>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</si>
  <si>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</si>
  <si>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</si>
  <si>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</si>
  <si>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</si>
  <si>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</si>
  <si>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</si>
  <si>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</si>
  <si>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</si>
  <si>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</si>
  <si>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</si>
  <si>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</si>
  <si>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</si>
  <si>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</si>
  <si>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</si>
  <si>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</si>
  <si>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</si>
  <si>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</si>
  <si>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</si>
  <si>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</si>
  <si>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</si>
  <si>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</si>
  <si>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</si>
  <si>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</si>
  <si>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</si>
  <si>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</si>
  <si>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</si>
  <si>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</si>
  <si>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</si>
  <si>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</si>
  <si>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</si>
  <si>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</si>
  <si>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</si>
  <si>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</si>
  <si>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</si>
  <si>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</si>
  <si>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</si>
  <si>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</si>
  <si>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</si>
  <si>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</si>
  <si>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</si>
  <si>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</si>
  <si>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</si>
  <si>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</si>
  <si>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</si>
  <si>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</si>
  <si>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</si>
  <si>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</si>
  <si>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</si>
  <si>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</si>
  <si>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</si>
  <si>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</si>
  <si>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</si>
  <si>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</si>
  <si>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</si>
  <si>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</si>
  <si>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</si>
  <si>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</si>
  <si>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</si>
  <si>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</si>
  <si>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</si>
  <si>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</si>
  <si>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</si>
  <si>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</si>
  <si>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</si>
  <si>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</si>
  <si>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</si>
  <si>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</si>
  <si>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</si>
  <si>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</si>
  <si>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</si>
  <si>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</si>
  <si>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</si>
  <si>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</si>
  <si>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</si>
  <si>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</si>
  <si>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</si>
  <si>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</si>
  <si>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</si>
  <si>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</si>
  <si>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</si>
  <si>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</si>
  <si>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</si>
  <si>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</si>
  <si>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</si>
  <si>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</si>
  <si>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</si>
  <si>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</si>
  <si>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</si>
  <si>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</si>
  <si>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</si>
  <si>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</si>
  <si>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</si>
  <si>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</si>
  <si>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</si>
  <si>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</si>
  <si>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</si>
  <si>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</si>
  <si>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</si>
  <si>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</si>
  <si>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</si>
  <si>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</si>
  <si>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</si>
  <si>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</si>
  <si>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</si>
  <si>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</si>
  <si>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</si>
  <si>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</si>
  <si>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</si>
  <si>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</si>
  <si>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</si>
  <si>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</si>
  <si>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</si>
  <si>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</si>
  <si>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</si>
  <si>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</si>
  <si>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</si>
  <si>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</si>
  <si>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</si>
  <si>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</si>
  <si>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</si>
  <si>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</si>
  <si>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</si>
  <si>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</si>
  <si>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</si>
  <si>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</si>
  <si>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</si>
  <si>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</si>
  <si>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</si>
  <si>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</si>
  <si>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</si>
  <si>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</si>
  <si>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</si>
  <si>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</si>
  <si>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</si>
  <si>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</si>
  <si>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</si>
  <si>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</si>
  <si>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</si>
  <si>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</si>
  <si>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</si>
  <si>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</si>
  <si>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</si>
  <si>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</si>
  <si>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</si>
  <si>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</si>
  <si>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</si>
  <si>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</si>
  <si>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</si>
  <si>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</si>
  <si>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</si>
  <si>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</si>
  <si>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</si>
  <si>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</si>
  <si>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</si>
  <si>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</si>
  <si>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</si>
  <si>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</si>
  <si>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</si>
  <si>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</si>
  <si>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</si>
  <si>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</si>
  <si>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</si>
  <si>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</si>
  <si>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</si>
  <si>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</si>
  <si>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</si>
  <si>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</si>
  <si>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</si>
  <si>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</si>
  <si>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</si>
  <si>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</si>
  <si>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</si>
  <si>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</si>
  <si>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</si>
  <si>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</si>
  <si>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</si>
  <si>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</si>
  <si>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</si>
  <si>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</si>
  <si>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</si>
  <si>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</si>
  <si>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</si>
  <si>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</si>
  <si>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</si>
  <si>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</si>
  <si>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</si>
  <si>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</si>
  <si>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</si>
  <si>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</si>
  <si>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</si>
  <si>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</si>
  <si>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</si>
  <si>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</si>
  <si>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</si>
  <si>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</si>
  <si>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</si>
  <si>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</si>
  <si>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</si>
  <si>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</si>
  <si>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</si>
  <si>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</si>
  <si>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</si>
  <si>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</si>
  <si>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</si>
  <si>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</si>
  <si>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</si>
  <si>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</si>
  <si>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</si>
  <si>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</si>
  <si>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</si>
  <si>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</si>
  <si>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</si>
  <si>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</si>
  <si>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</si>
  <si>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</si>
  <si>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</si>
  <si>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</si>
  <si>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</si>
  <si>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</si>
  <si>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</si>
  <si>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</si>
  <si>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</si>
  <si>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</si>
  <si>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</si>
  <si>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</si>
  <si>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</si>
  <si>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</si>
  <si>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</si>
  <si>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</si>
  <si>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</si>
  <si>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</si>
  <si>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</si>
  <si>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</si>
  <si>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</si>
  <si>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</si>
  <si>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</si>
  <si>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</si>
  <si>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</si>
  <si>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</si>
  <si>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</si>
  <si>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</si>
  <si>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</si>
  <si>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</si>
  <si>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</si>
  <si>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</si>
  <si>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</si>
  <si>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</si>
  <si>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</si>
  <si>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</si>
  <si>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</si>
  <si>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</si>
  <si>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</si>
  <si>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</si>
  <si>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</si>
  <si>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</si>
  <si>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</si>
  <si>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</si>
  <si>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</si>
  <si>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</si>
  <si>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</si>
  <si>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</si>
  <si>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</si>
  <si>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</si>
  <si>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</si>
  <si>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</si>
  <si>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</si>
  <si>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</si>
  <si>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</si>
  <si>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</si>
  <si>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</si>
  <si>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</si>
  <si>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</si>
  <si>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</si>
  <si>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</si>
  <si>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</si>
  <si>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</si>
  <si>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</si>
  <si>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</si>
  <si>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</si>
  <si>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</si>
  <si>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</si>
  <si>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</si>
  <si>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</si>
  <si>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</si>
  <si>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</si>
  <si>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</si>
  <si>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</si>
  <si>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</si>
  <si>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</si>
  <si>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</si>
  <si>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</si>
  <si>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</si>
  <si>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</si>
  <si>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</si>
  <si>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</si>
  <si>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</si>
  <si>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</si>
  <si>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</si>
  <si>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</si>
  <si>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</si>
  <si>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</si>
  <si>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</si>
  <si>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</si>
  <si>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</si>
  <si>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</si>
  <si>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</si>
  <si>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</si>
  <si>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</si>
  <si>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</si>
  <si>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</si>
  <si>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</si>
  <si>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</si>
  <si>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</si>
  <si>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</si>
  <si>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</si>
  <si>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</si>
  <si>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</si>
  <si>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</si>
  <si>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</si>
  <si>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</si>
  <si>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</si>
  <si>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</si>
  <si>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</si>
  <si>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</si>
  <si>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</si>
  <si>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</si>
  <si>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</si>
  <si>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</si>
  <si>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</si>
  <si>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</si>
  <si>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</si>
  <si>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</si>
  <si>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</si>
  <si>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</si>
  <si>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</si>
  <si>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</si>
  <si>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</si>
  <si>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</si>
  <si>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</si>
  <si>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</si>
  <si>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</si>
  <si>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</si>
  <si>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</si>
  <si>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</si>
  <si>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</si>
  <si>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</si>
  <si>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</si>
  <si>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</si>
  <si>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</si>
  <si>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</si>
  <si>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</si>
  <si>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</si>
  <si>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</si>
  <si>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</si>
  <si>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</si>
  <si>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</si>
  <si>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</si>
  <si>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</si>
  <si>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</si>
  <si>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</si>
  <si>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</si>
  <si>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</si>
  <si>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</si>
  <si>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</si>
  <si>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</si>
  <si>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</si>
  <si>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</si>
  <si>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</si>
  <si>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</si>
  <si>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</si>
  <si>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</si>
  <si>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</si>
  <si>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</si>
  <si>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</si>
  <si>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</si>
  <si>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</si>
  <si>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</si>
  <si>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</si>
  <si>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</si>
  <si>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</si>
  <si>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</si>
  <si>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</si>
  <si>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</si>
  <si>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</si>
  <si>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</si>
  <si>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</si>
  <si>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</si>
  <si>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</si>
  <si>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</si>
  <si>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</si>
  <si>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</si>
  <si>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</si>
  <si>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</si>
  <si>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</si>
  <si>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</si>
  <si>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</si>
  <si>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</si>
  <si>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</si>
  <si>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</si>
  <si>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</si>
  <si>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</si>
  <si>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</si>
  <si>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</si>
  <si>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</si>
  <si>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</si>
  <si>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</si>
  <si>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</si>
  <si>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</si>
  <si>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</si>
  <si>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</si>
  <si>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</si>
  <si>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</si>
  <si>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</si>
  <si>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</si>
  <si>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</si>
  <si>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</si>
  <si>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</si>
  <si>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</si>
  <si>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</si>
  <si>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</si>
  <si>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</si>
  <si>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</si>
  <si>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</si>
  <si>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</si>
  <si>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</si>
  <si>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</si>
  <si>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</si>
  <si>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</si>
  <si>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</si>
  <si>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</si>
  <si>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</si>
  <si>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</si>
  <si>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</si>
  <si>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</si>
  <si>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</si>
  <si>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</si>
  <si>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</si>
  <si>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</si>
  <si>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</si>
  <si>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</si>
  <si>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</si>
  <si>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</si>
  <si>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</si>
  <si>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</si>
  <si>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</si>
  <si>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</si>
  <si>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</si>
  <si>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</si>
  <si>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</si>
  <si>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</si>
  <si>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</si>
  <si>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</si>
  <si>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</si>
  <si>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</si>
  <si>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</si>
  <si>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</si>
  <si>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</si>
  <si>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</si>
  <si>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</si>
  <si>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</si>
  <si>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</si>
  <si>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</si>
  <si>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</si>
  <si>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</si>
  <si>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</si>
  <si>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</si>
  <si>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</si>
  <si>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</si>
  <si>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</si>
  <si>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</si>
  <si>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</si>
  <si>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</si>
  <si>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</si>
  <si>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</si>
  <si>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</si>
  <si>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</si>
  <si>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</si>
  <si>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</si>
  <si>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</si>
  <si>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</si>
  <si>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</si>
  <si>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</si>
  <si>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</si>
  <si>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</si>
  <si>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</si>
  <si>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</si>
  <si>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</si>
  <si>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</si>
  <si>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</si>
  <si>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</si>
  <si>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</si>
  <si>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</si>
  <si>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</si>
  <si>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</si>
  <si>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</si>
  <si>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</si>
  <si>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</si>
  <si>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</si>
  <si>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</si>
  <si>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</si>
  <si>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</si>
  <si>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</si>
  <si>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</si>
  <si>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</si>
  <si>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</si>
  <si>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</si>
  <si>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</si>
  <si>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</si>
  <si>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</si>
  <si>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</si>
  <si>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</si>
  <si>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</si>
  <si>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</si>
  <si>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</si>
  <si>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</si>
  <si>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</si>
  <si>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</si>
  <si>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</si>
  <si>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</si>
  <si>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</si>
  <si>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</si>
  <si>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</si>
  <si>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</si>
  <si>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</si>
  <si>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</si>
  <si>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</si>
  <si>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</si>
  <si>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</si>
  <si>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</si>
  <si>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</si>
  <si>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</si>
  <si>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</si>
  <si>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</si>
  <si>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</si>
  <si>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</si>
  <si>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</si>
  <si>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</si>
  <si>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</si>
  <si>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</si>
  <si>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</si>
  <si>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</si>
  <si>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</si>
  <si>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</si>
  <si>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</si>
  <si>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</si>
  <si>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</si>
  <si>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</si>
  <si>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</si>
  <si>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</si>
  <si>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</si>
  <si>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</si>
  <si>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</si>
  <si>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</si>
  <si>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</si>
  <si>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</si>
  <si>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</si>
  <si>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</si>
  <si>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</si>
  <si>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</si>
  <si>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</si>
  <si>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</si>
  <si>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</si>
  <si>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</si>
  <si>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</si>
  <si>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</si>
  <si>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</si>
  <si>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</si>
  <si>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</si>
  <si>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</si>
  <si>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</si>
  <si>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</si>
  <si>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</si>
  <si>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</si>
  <si>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</si>
  <si>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</si>
  <si>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</si>
  <si>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</si>
  <si>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</si>
  <si>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</si>
  <si>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</si>
  <si>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</si>
  <si>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</si>
  <si>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</si>
  <si>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</si>
  <si>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</si>
  <si>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</si>
  <si>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</si>
  <si>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</si>
  <si>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</si>
  <si>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</si>
  <si>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</si>
  <si>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</si>
  <si>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</si>
  <si>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</si>
  <si>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</si>
  <si>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</si>
  <si>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</si>
  <si>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</si>
  <si>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</si>
  <si>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</si>
  <si>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</si>
  <si>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</si>
  <si>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</si>
  <si>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</si>
  <si>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</si>
  <si>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</si>
  <si>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</si>
  <si>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</si>
  <si>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</si>
  <si>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</si>
  <si>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</si>
  <si>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</si>
  <si>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</si>
  <si>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</si>
  <si>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</si>
  <si>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</si>
  <si>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</si>
  <si>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</si>
  <si>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</si>
  <si>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</si>
  <si>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</si>
  <si>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</si>
  <si>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</si>
  <si>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</si>
  <si>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</si>
  <si>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</si>
  <si>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</si>
  <si>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</si>
  <si>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</si>
  <si>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</si>
  <si>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</si>
  <si>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</si>
  <si>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</si>
  <si>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</si>
  <si>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</si>
  <si>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</si>
  <si>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</si>
  <si>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</si>
  <si>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</si>
  <si>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</si>
  <si>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</si>
  <si>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</si>
  <si>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</si>
  <si>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</si>
  <si>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</si>
  <si>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</si>
  <si>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</si>
  <si>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</si>
  <si>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</si>
  <si>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</si>
  <si>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</si>
  <si>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</si>
  <si>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</si>
  <si>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</si>
  <si>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</si>
  <si>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</si>
  <si>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</si>
  <si>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</si>
  <si>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</si>
  <si>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</si>
  <si>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</si>
  <si>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</si>
  <si>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</si>
  <si>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</si>
  <si>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</si>
  <si>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</si>
  <si>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</si>
  <si>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</si>
  <si>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</si>
  <si>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</si>
  <si>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</si>
  <si>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</si>
  <si>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</si>
  <si>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</si>
  <si>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</si>
  <si>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</si>
  <si>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</si>
  <si>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</si>
  <si>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</si>
  <si>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</si>
  <si>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</si>
  <si>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</si>
  <si>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</si>
  <si>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</si>
  <si>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</si>
  <si>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</si>
  <si>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</si>
  <si>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</si>
  <si>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</si>
  <si>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</si>
  <si>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</si>
  <si>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</si>
  <si>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</si>
  <si>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</si>
  <si>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</si>
  <si>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</si>
  <si>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</si>
  <si>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</si>
  <si>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</si>
  <si>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</si>
  <si>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</si>
  <si>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</si>
  <si>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</si>
  <si>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</si>
  <si>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</si>
  <si>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</si>
  <si>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</si>
  <si>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</si>
  <si>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</si>
  <si>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</si>
  <si>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</si>
  <si>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</si>
  <si>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</si>
  <si>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</si>
  <si>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</si>
  <si>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</si>
  <si>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</si>
  <si>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</si>
  <si>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</si>
  <si>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</si>
  <si>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</si>
  <si>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</si>
  <si>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</si>
  <si>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</si>
  <si>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</si>
  <si>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</si>
  <si>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</si>
  <si>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</si>
  <si>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</si>
  <si>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</si>
  <si>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</si>
  <si>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</si>
  <si>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</si>
  <si>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</si>
  <si>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</si>
  <si>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</si>
  <si>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</si>
  <si>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</si>
  <si>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</si>
  <si>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</si>
  <si>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</si>
  <si>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</si>
  <si>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</si>
  <si>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</si>
  <si>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</si>
  <si>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</si>
  <si>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</si>
  <si>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</si>
  <si>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</si>
  <si>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</si>
  <si>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</si>
  <si>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</si>
  <si>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</si>
  <si>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</si>
  <si>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</si>
  <si>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</si>
  <si>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</si>
  <si>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</si>
  <si>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</si>
  <si>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</si>
  <si>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</si>
  <si>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</si>
  <si>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</si>
  <si>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</si>
  <si>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</si>
  <si>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</si>
  <si>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</si>
  <si>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</si>
  <si>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</si>
  <si>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</si>
  <si>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</si>
  <si>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</si>
  <si>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</si>
  <si>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</si>
  <si>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</si>
  <si>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</si>
  <si>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</si>
  <si>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</si>
  <si>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</si>
  <si>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</si>
  <si>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</si>
  <si>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</si>
  <si>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</si>
  <si>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</si>
  <si>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</si>
  <si>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</si>
  <si>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</si>
  <si>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</si>
  <si>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</si>
  <si>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</si>
  <si>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</si>
  <si>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</si>
  <si>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</si>
  <si>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</si>
  <si>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</si>
  <si>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</si>
  <si>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</si>
  <si>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</si>
  <si>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</si>
  <si>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</si>
  <si>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</si>
  <si>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</si>
  <si>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</si>
  <si>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</si>
  <si>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</si>
  <si>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</si>
  <si>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</si>
  <si>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</si>
  <si>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</si>
  <si>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</si>
  <si>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</si>
  <si>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</si>
  <si>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</si>
  <si>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</si>
  <si>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</si>
  <si>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</si>
  <si>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</si>
  <si>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</si>
  <si>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</si>
  <si>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</si>
  <si>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</si>
  <si>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</si>
  <si>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</si>
  <si>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</si>
  <si>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</si>
  <si>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</si>
  <si>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</si>
  <si>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</si>
  <si>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</si>
  <si>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</si>
  <si>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</si>
  <si>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</si>
  <si>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</si>
  <si>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</si>
  <si>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</si>
  <si>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</si>
  <si>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</si>
  <si>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</si>
  <si>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</si>
  <si>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</si>
  <si>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</si>
  <si>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</si>
  <si>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</si>
  <si>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</si>
  <si>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</si>
  <si>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</si>
  <si>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</si>
  <si>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</si>
  <si>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</si>
  <si>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</si>
  <si>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</si>
  <si>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</si>
  <si>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</si>
  <si>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</si>
  <si>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</si>
  <si>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</si>
  <si>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</si>
  <si>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</si>
  <si>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</si>
  <si>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</si>
  <si>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</si>
  <si>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</si>
  <si>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</si>
  <si>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</si>
  <si>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</si>
  <si>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</si>
  <si>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</si>
  <si>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</si>
  <si>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</si>
  <si>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</si>
  <si>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</si>
  <si>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</si>
  <si>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</si>
  <si>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</si>
  <si>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</si>
  <si>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</si>
  <si>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</si>
  <si>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</si>
  <si>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</si>
  <si>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</si>
  <si>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</si>
  <si>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</si>
  <si>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</si>
  <si>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</si>
  <si>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</si>
  <si>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</si>
  <si>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</si>
  <si>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</si>
  <si>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</si>
  <si>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</si>
  <si>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</si>
  <si>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</si>
  <si>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</si>
  <si>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</si>
  <si>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</si>
  <si>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</si>
  <si>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</si>
  <si>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</si>
  <si>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</si>
  <si>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</si>
  <si>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</si>
  <si>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</si>
  <si>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</si>
  <si>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</si>
  <si>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</si>
  <si>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</si>
  <si>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</si>
  <si>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</si>
  <si>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</si>
  <si>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</si>
  <si>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</si>
  <si>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</si>
  <si>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</si>
  <si>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</si>
  <si>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</si>
  <si>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</si>
  <si>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</si>
  <si>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</si>
  <si>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</si>
  <si>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</si>
  <si>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</si>
  <si>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</si>
  <si>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</si>
  <si>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</si>
  <si>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</si>
  <si>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</si>
  <si>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</si>
  <si>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</si>
  <si>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</si>
  <si>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</si>
  <si>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</si>
  <si>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</si>
  <si>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</si>
  <si>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</si>
  <si>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</si>
  <si>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</si>
  <si>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</si>
  <si>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</si>
  <si>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</si>
  <si>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</si>
  <si>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</si>
  <si>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</si>
  <si>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</si>
  <si>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</si>
  <si>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</si>
  <si>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</si>
  <si>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</si>
  <si>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</si>
  <si>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</si>
  <si>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</si>
  <si>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</si>
  <si>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</si>
  <si>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</si>
  <si>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</si>
  <si>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</si>
  <si>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</si>
  <si>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</si>
  <si>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</si>
  <si>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</si>
  <si>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</si>
  <si>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</si>
  <si>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</si>
  <si>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</si>
  <si>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</si>
  <si>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</si>
  <si>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</si>
  <si>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</si>
  <si>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</si>
  <si>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</si>
  <si>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</si>
  <si>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</si>
  <si>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</si>
  <si>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</si>
  <si>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</si>
  <si>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</si>
  <si>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</si>
  <si>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</si>
  <si>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</si>
  <si>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</si>
  <si>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</si>
  <si>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</si>
  <si>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</si>
  <si>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</si>
  <si>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</si>
  <si>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</si>
  <si>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</si>
  <si>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</si>
  <si>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</si>
  <si>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</si>
  <si>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</si>
  <si>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</si>
  <si>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</si>
  <si>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</si>
  <si>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</si>
  <si>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</si>
  <si>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</si>
  <si>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</si>
  <si>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</si>
  <si>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</si>
  <si>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</si>
  <si>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</si>
  <si>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</si>
  <si>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</si>
  <si>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</si>
  <si>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</si>
  <si>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</si>
  <si>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</si>
  <si>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</si>
  <si>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</si>
  <si>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</si>
  <si>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</si>
  <si>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</si>
  <si>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</si>
  <si>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</si>
  <si>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</si>
  <si>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</si>
  <si>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</si>
  <si>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</si>
  <si>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</si>
  <si>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</si>
  <si>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</si>
  <si>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</si>
  <si>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</si>
  <si>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</si>
  <si>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</si>
  <si>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</si>
  <si>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</si>
  <si>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</si>
  <si>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</si>
  <si>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</si>
  <si>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</si>
  <si>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</si>
  <si>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</si>
  <si>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</si>
  <si>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</si>
  <si>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</si>
  <si>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</si>
  <si>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</si>
  <si>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</si>
  <si>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</si>
  <si>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</si>
  <si>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</si>
  <si>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</si>
  <si>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</si>
  <si>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</si>
  <si>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</si>
  <si>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</si>
  <si>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</si>
  <si>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</si>
  <si>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</si>
  <si>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</si>
  <si>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</si>
  <si>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</si>
  <si>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</si>
  <si>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</si>
  <si>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</si>
  <si>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</si>
  <si>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</si>
  <si>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</si>
  <si>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</si>
  <si>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</si>
  <si>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</si>
  <si>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</si>
  <si>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</si>
  <si>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</si>
  <si>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</si>
  <si>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</si>
  <si>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</si>
  <si>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</si>
  <si>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</si>
  <si>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</si>
  <si>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</si>
  <si>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</si>
  <si>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</si>
  <si>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</si>
  <si>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</si>
  <si>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</si>
  <si>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</si>
  <si>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</si>
  <si>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</si>
  <si>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</si>
  <si>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</si>
  <si>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</si>
  <si>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</si>
  <si>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</si>
  <si>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</si>
  <si>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</si>
  <si>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</si>
  <si>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</si>
  <si>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</si>
  <si>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</si>
  <si>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</si>
  <si>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</si>
  <si>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</si>
  <si>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</si>
  <si>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</si>
  <si>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</si>
  <si>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</si>
  <si>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</si>
  <si>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</si>
  <si>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</si>
  <si>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</si>
  <si>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</si>
  <si>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</si>
  <si>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</si>
  <si>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</si>
  <si>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</si>
  <si>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</si>
  <si>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</si>
  <si>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</si>
  <si>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</si>
  <si>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</si>
  <si>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</si>
  <si>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</si>
  <si>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</si>
  <si>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</si>
  <si>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</si>
  <si>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</si>
  <si>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</si>
  <si>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</si>
  <si>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</si>
  <si>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</si>
  <si>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</si>
  <si>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</si>
  <si>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</si>
  <si>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</si>
  <si>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</si>
  <si>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</si>
  <si>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</si>
  <si>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</si>
  <si>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</si>
  <si>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</si>
  <si>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</si>
  <si>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</si>
  <si>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</si>
  <si>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</si>
  <si>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</si>
  <si>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</si>
  <si>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</si>
  <si>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</si>
  <si>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</si>
  <si>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</si>
  <si>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</si>
  <si>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</si>
  <si>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</si>
  <si>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</si>
  <si>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</si>
  <si>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</si>
  <si>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</si>
  <si>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</si>
  <si>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</si>
  <si>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</si>
  <si>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</si>
  <si>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</si>
  <si>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</si>
  <si>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</si>
  <si>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</si>
  <si>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</si>
  <si>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</si>
  <si>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</si>
  <si>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</si>
  <si>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</si>
  <si>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</si>
  <si>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</si>
  <si>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</si>
  <si>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</si>
  <si>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</si>
  <si>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</si>
  <si>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</si>
  <si>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</si>
  <si>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</si>
  <si>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</si>
  <si>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</si>
  <si>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</si>
  <si>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</si>
  <si>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</si>
  <si>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</si>
  <si>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</si>
  <si>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</si>
  <si>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</si>
  <si>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</si>
  <si>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</si>
  <si>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</si>
  <si>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</si>
  <si>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</si>
  <si>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</si>
  <si>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</si>
  <si>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</si>
  <si>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</si>
  <si>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</si>
  <si>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</si>
  <si>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</si>
  <si>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</si>
  <si>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</si>
  <si>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</si>
  <si>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</si>
  <si>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</si>
  <si>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</si>
  <si>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</si>
  <si>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</si>
  <si>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</si>
  <si>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</si>
  <si>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</si>
  <si>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</si>
  <si>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</si>
  <si>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</si>
  <si>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</si>
  <si>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</si>
  <si>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</si>
  <si>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</si>
  <si>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</si>
  <si>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</si>
  <si>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</si>
  <si>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</si>
  <si>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</si>
  <si>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</si>
  <si>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</si>
  <si>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</si>
  <si>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</si>
  <si>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</si>
  <si>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</si>
  <si>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</si>
  <si>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</si>
  <si>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</si>
  <si>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</si>
  <si>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</si>
  <si>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</si>
  <si>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</si>
  <si>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</si>
  <si>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</si>
  <si>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</si>
  <si>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</si>
  <si>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</si>
  <si>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</si>
  <si>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</si>
  <si>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</si>
  <si>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</si>
  <si>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</si>
  <si>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</si>
  <si>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</si>
  <si>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</si>
  <si>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</si>
  <si>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</si>
  <si>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</si>
  <si>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</si>
  <si>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</si>
  <si>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</si>
  <si>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</si>
  <si>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</si>
  <si>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</si>
  <si>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</si>
  <si>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</si>
  <si>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</si>
  <si>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</si>
  <si>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</si>
  <si>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</si>
  <si>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</si>
  <si>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</si>
  <si>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</si>
  <si>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</si>
  <si>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</si>
  <si>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</si>
  <si>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</si>
  <si>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</si>
  <si>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</si>
  <si>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</si>
  <si>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</si>
  <si>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</si>
  <si>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</si>
  <si>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</si>
  <si>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</si>
  <si>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</si>
  <si>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</si>
  <si>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</si>
  <si>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</si>
  <si>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</si>
  <si>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</si>
  <si>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</si>
  <si>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</si>
  <si>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</si>
  <si>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</si>
  <si>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</si>
  <si>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</si>
  <si>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</si>
  <si>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</si>
  <si>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</si>
  <si>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</si>
  <si>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</si>
  <si>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</si>
  <si>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</si>
  <si>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</si>
  <si>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</si>
  <si>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</si>
  <si>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</si>
  <si>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</si>
  <si>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</si>
  <si>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</si>
  <si>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</si>
  <si>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</si>
  <si>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</si>
  <si>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</si>
  <si>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</si>
  <si>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</si>
  <si>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</si>
  <si>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</si>
  <si>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</si>
  <si>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</si>
  <si>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</si>
  <si>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</si>
  <si>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</si>
  <si>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</si>
  <si>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</si>
  <si>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</si>
  <si>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</si>
  <si>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</si>
  <si>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</si>
  <si>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</si>
  <si>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</si>
  <si>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</si>
  <si>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</si>
  <si>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</si>
  <si>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</si>
  <si>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</si>
  <si>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</si>
  <si>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</si>
  <si>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</si>
  <si>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</si>
  <si>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</si>
  <si>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</si>
  <si>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</si>
  <si>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</si>
  <si>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</si>
  <si>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</si>
  <si>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</si>
  <si>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</si>
  <si>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</si>
  <si>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</si>
  <si>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</si>
  <si>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</si>
  <si>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</si>
  <si>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</si>
  <si>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</si>
  <si>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</si>
  <si>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</si>
  <si>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</si>
  <si>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</si>
  <si>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</si>
  <si>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</si>
  <si>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</si>
  <si>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</si>
  <si>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</si>
  <si>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</si>
  <si>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</si>
  <si>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</si>
  <si>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</si>
  <si>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</si>
  <si>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</si>
  <si>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</si>
  <si>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</si>
  <si>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</si>
  <si>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</si>
  <si>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</si>
  <si>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</si>
  <si>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</si>
  <si>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</si>
  <si>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</si>
  <si>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</si>
  <si>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</si>
  <si>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</si>
  <si>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</si>
  <si>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</si>
  <si>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</si>
  <si>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</si>
  <si>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</si>
  <si>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</si>
  <si>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</si>
  <si>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</si>
  <si>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</si>
  <si>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</si>
  <si>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</si>
  <si>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</si>
  <si>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</si>
  <si>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</si>
  <si>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</si>
  <si>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</si>
  <si>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</si>
  <si>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</si>
  <si>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</si>
  <si>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</si>
  <si>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</si>
  <si>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</si>
  <si>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</si>
  <si>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</si>
  <si>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</si>
  <si>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</si>
  <si>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</si>
  <si>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</si>
  <si>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</si>
  <si>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</si>
  <si>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</si>
  <si>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</si>
  <si>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</si>
  <si>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</si>
  <si>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</si>
  <si>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</si>
  <si>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</si>
  <si>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</si>
  <si>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</si>
  <si>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</si>
  <si>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</si>
  <si>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</si>
  <si>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</si>
  <si>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</si>
  <si>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</si>
  <si>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</si>
  <si>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</si>
  <si>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</si>
  <si>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</si>
  <si>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</si>
  <si>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</si>
  <si>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</si>
  <si>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</si>
  <si>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</si>
  <si>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</si>
  <si>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</si>
  <si>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</si>
  <si>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</si>
  <si>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</si>
  <si>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</si>
  <si>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</si>
  <si>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</si>
  <si>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</si>
  <si>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</si>
  <si>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</si>
  <si>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</si>
  <si>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</si>
  <si>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</si>
  <si>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</si>
  <si>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</si>
  <si>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</si>
  <si>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</si>
  <si>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</si>
  <si>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</si>
  <si>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</si>
  <si>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</si>
  <si>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</si>
  <si>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</si>
  <si>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</si>
  <si>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</si>
  <si>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</si>
  <si>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</si>
  <si>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</si>
  <si>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</si>
  <si>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</si>
  <si>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</si>
  <si>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</si>
  <si>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</si>
  <si>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</si>
  <si>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</si>
  <si>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</si>
  <si>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</si>
  <si>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</si>
  <si>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</si>
  <si>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</si>
  <si>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</si>
  <si>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</si>
  <si>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</si>
  <si>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</si>
  <si>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</si>
  <si>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</si>
  <si>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</si>
  <si>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</si>
  <si>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</si>
  <si>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</si>
  <si>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</si>
  <si>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</si>
  <si>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</si>
  <si>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</si>
  <si>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</si>
  <si>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</si>
  <si>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</si>
  <si>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</si>
  <si>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</si>
  <si>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</si>
  <si>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</si>
  <si>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</si>
  <si>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</si>
  <si>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</si>
  <si>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</si>
  <si>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</si>
  <si>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</si>
  <si>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</si>
  <si>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</si>
  <si>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</si>
  <si>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</si>
  <si>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</si>
  <si>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</si>
  <si>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</si>
  <si>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</si>
  <si>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</si>
  <si>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</si>
  <si>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</si>
  <si>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</si>
  <si>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</si>
  <si>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</si>
  <si>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</si>
  <si>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</si>
  <si>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</si>
  <si>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</si>
  <si>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</si>
  <si>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</si>
  <si>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</si>
  <si>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</si>
  <si>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</si>
  <si>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</si>
  <si>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</si>
  <si>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</si>
  <si>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</si>
  <si>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</si>
  <si>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</si>
  <si>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</si>
  <si>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</si>
  <si>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</si>
  <si>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</si>
  <si>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</si>
  <si>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</si>
  <si>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</si>
  <si>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</si>
  <si>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</si>
  <si>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</si>
  <si>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</si>
  <si>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</si>
  <si>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</si>
  <si>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</si>
  <si>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</si>
  <si>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</si>
  <si>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</si>
  <si>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</si>
  <si>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</si>
  <si>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</si>
  <si>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</si>
  <si>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</si>
  <si>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</si>
  <si>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</si>
  <si>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</si>
  <si>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</si>
  <si>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</si>
  <si>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</si>
  <si>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</si>
  <si>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</si>
  <si>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</si>
  <si>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</si>
  <si>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</si>
  <si>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</si>
  <si>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</si>
  <si>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</si>
  <si>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</si>
  <si>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</si>
  <si>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</si>
  <si>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</si>
  <si>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</si>
  <si>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</si>
  <si>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</si>
  <si>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</si>
  <si>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</si>
  <si>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</si>
  <si>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</si>
  <si>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</si>
  <si>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</si>
  <si>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</si>
  <si>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</si>
  <si>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</si>
  <si>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</si>
  <si>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</si>
  <si>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</si>
  <si>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</si>
  <si>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</si>
  <si>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</si>
  <si>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</si>
  <si>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</si>
  <si>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</si>
  <si>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</si>
  <si>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</si>
  <si>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</si>
  <si>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</si>
  <si>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</si>
  <si>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</si>
  <si>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</si>
  <si>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</si>
  <si>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</si>
  <si>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</si>
  <si>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</si>
  <si>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</si>
  <si>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</si>
  <si>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</si>
  <si>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</si>
  <si>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</si>
  <si>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</si>
  <si>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</si>
  <si>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</si>
  <si>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</si>
  <si>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</si>
  <si>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</si>
  <si>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</si>
  <si>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</si>
  <si>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</si>
  <si>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</si>
  <si>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</si>
  <si>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</si>
  <si>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</si>
  <si>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</si>
  <si>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</si>
  <si>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</si>
  <si>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</si>
  <si>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</si>
  <si>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</si>
  <si>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</si>
  <si>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</si>
  <si>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</si>
  <si>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</si>
  <si>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</si>
  <si>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</si>
  <si>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</si>
  <si>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</si>
  <si>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</si>
  <si>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</si>
  <si>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</si>
  <si>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</si>
  <si>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</si>
  <si>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</si>
  <si>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</si>
  <si>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</si>
  <si>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</si>
  <si>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</si>
  <si>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</si>
  <si>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</si>
  <si>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</si>
  <si>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</si>
  <si>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</si>
  <si>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</si>
  <si>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</si>
  <si>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</si>
  <si>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</si>
  <si>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</si>
  <si>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</si>
  <si>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</si>
  <si>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</si>
  <si>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</si>
  <si>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</si>
  <si>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</si>
  <si>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</si>
  <si>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</si>
  <si>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</si>
  <si>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</si>
  <si>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</si>
  <si>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</si>
  <si>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</si>
  <si>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</si>
  <si>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</si>
  <si>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</si>
  <si>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</si>
  <si>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</si>
  <si>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</si>
  <si>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</si>
  <si>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</si>
  <si>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</si>
  <si>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</si>
  <si>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</si>
  <si>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</si>
  <si>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</si>
  <si>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</si>
  <si>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</si>
  <si>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</si>
  <si>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</si>
  <si>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</si>
  <si>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</si>
  <si>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</si>
  <si>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</si>
  <si>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</si>
  <si>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</si>
  <si>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</si>
  <si>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</si>
  <si>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</si>
  <si>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</si>
  <si>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</si>
  <si>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</si>
  <si>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</si>
  <si>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</si>
  <si>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</si>
  <si>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</si>
  <si>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</si>
  <si>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</si>
  <si>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</si>
  <si>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</si>
  <si>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</si>
  <si>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</si>
  <si>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</si>
  <si>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</si>
  <si>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</si>
  <si>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</si>
  <si>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</si>
  <si>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</si>
  <si>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</si>
  <si>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</si>
  <si>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</si>
  <si>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</si>
  <si>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</si>
  <si>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</si>
  <si>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</si>
  <si>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</si>
  <si>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</si>
  <si>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</si>
  <si>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</si>
  <si>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</si>
  <si>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</si>
  <si>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</si>
  <si>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</si>
  <si>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</si>
  <si>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</si>
  <si>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</si>
  <si>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</si>
  <si>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</si>
  <si>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</si>
  <si>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</si>
  <si>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</si>
  <si>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</si>
  <si>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</si>
  <si>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</si>
  <si>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</si>
  <si>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</si>
  <si>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</si>
  <si>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</si>
  <si>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</si>
  <si>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</si>
  <si>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</si>
  <si>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</si>
  <si>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</si>
  <si>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</si>
  <si>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</si>
  <si>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</si>
  <si>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</si>
  <si>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</si>
  <si>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</si>
  <si>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</si>
  <si>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</si>
  <si>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</si>
  <si>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</si>
  <si>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</si>
  <si>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</si>
  <si>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</si>
  <si>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</si>
  <si>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</si>
  <si>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</si>
  <si>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</si>
  <si>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</si>
  <si>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</si>
  <si>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</si>
  <si>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</si>
  <si>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</si>
  <si>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</si>
  <si>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</si>
  <si>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</si>
  <si>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</si>
  <si>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</si>
  <si>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</si>
  <si>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</si>
  <si>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</si>
  <si>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</si>
  <si>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</si>
  <si>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</si>
  <si>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</si>
  <si>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</si>
  <si>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</si>
  <si>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</si>
  <si>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</si>
  <si>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</si>
  <si>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</si>
  <si>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</si>
  <si>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</si>
  <si>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</si>
  <si>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</si>
  <si>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</si>
  <si>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</si>
  <si>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</si>
  <si>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</si>
  <si>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</si>
  <si>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</si>
  <si>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</si>
  <si>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</si>
  <si>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</si>
  <si>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</si>
  <si>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</si>
  <si>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</si>
  <si>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</si>
  <si>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</si>
  <si>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</si>
  <si>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</si>
  <si>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</si>
  <si>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</si>
  <si>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</si>
  <si>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</si>
  <si>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</si>
  <si>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</si>
  <si>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</si>
  <si>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</si>
  <si>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</si>
  <si>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</si>
  <si>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</si>
  <si>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</si>
  <si>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</si>
  <si>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</si>
  <si>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</si>
  <si>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</si>
  <si>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</si>
  <si>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</si>
  <si>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</si>
  <si>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</si>
  <si>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</si>
  <si>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</si>
  <si>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</si>
  <si>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</si>
  <si>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</si>
  <si>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</si>
  <si>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</si>
  <si>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</si>
  <si>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</si>
  <si>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</si>
  <si>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</si>
  <si>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</si>
  <si>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</si>
  <si>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</si>
  <si>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</si>
  <si>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</si>
  <si>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</si>
  <si>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</si>
  <si>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</si>
  <si>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</si>
  <si>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</si>
  <si>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</si>
  <si>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</si>
  <si>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</si>
  <si>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</si>
  <si>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</si>
  <si>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</si>
  <si>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</si>
  <si>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</si>
  <si>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</si>
  <si>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</si>
  <si>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</si>
  <si>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</si>
  <si>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</si>
  <si>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</si>
  <si>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</si>
  <si>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</si>
  <si>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</si>
  <si>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</si>
  <si>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</si>
  <si>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</si>
  <si>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</si>
  <si>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</si>
  <si>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</si>
  <si>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</si>
  <si>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</si>
  <si>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</si>
  <si>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</si>
  <si>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</si>
  <si>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</si>
  <si>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</si>
  <si>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</si>
  <si>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</si>
  <si>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</si>
  <si>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</si>
  <si>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</si>
  <si>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</si>
  <si>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</si>
  <si>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</si>
  <si>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</si>
  <si>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</si>
  <si>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</si>
  <si>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</si>
  <si>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</si>
  <si>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</si>
  <si>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</si>
  <si>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</si>
  <si>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</si>
  <si>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</si>
  <si>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</si>
  <si>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</si>
  <si>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</si>
  <si>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</si>
  <si>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</si>
  <si>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</si>
  <si>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</si>
  <si>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</si>
  <si>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</si>
  <si>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</si>
  <si>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</si>
  <si>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</si>
  <si>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</si>
  <si>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</si>
  <si>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</si>
  <si>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</si>
  <si>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</si>
  <si>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</si>
  <si>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</si>
  <si>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</si>
  <si>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</si>
  <si>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</si>
  <si>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</si>
  <si>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</si>
  <si>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</si>
  <si>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</si>
  <si>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</si>
  <si>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</si>
  <si>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</si>
  <si>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</si>
  <si>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</si>
  <si>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</si>
  <si>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</si>
  <si>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</si>
  <si>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</si>
  <si>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</si>
  <si>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</si>
  <si>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</si>
  <si>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</si>
  <si>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</si>
  <si>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</si>
  <si>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</si>
  <si>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</si>
  <si>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</si>
  <si>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</si>
  <si>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</si>
  <si>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</si>
  <si>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</si>
  <si>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</si>
  <si>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</si>
  <si>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</si>
  <si>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</si>
  <si>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</si>
  <si>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</si>
  <si>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</si>
  <si>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</si>
  <si>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</si>
  <si>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</si>
  <si>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</si>
  <si>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</si>
  <si>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</si>
  <si>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</si>
  <si>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</si>
  <si>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</si>
  <si>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</si>
  <si>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</si>
  <si>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</si>
  <si>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</si>
  <si>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</si>
  <si>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</si>
  <si>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</si>
  <si>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</si>
  <si>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</si>
  <si>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</si>
  <si>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</si>
  <si>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</si>
  <si>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</si>
  <si>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</si>
  <si>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</si>
  <si>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</si>
  <si>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</si>
  <si>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</si>
  <si>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</si>
  <si>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</si>
  <si>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</si>
  <si>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</si>
  <si>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</si>
  <si>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</si>
  <si>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</si>
  <si>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</si>
  <si>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</si>
  <si>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</si>
  <si>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</si>
  <si>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</si>
  <si>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</si>
  <si>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</si>
  <si>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</si>
  <si>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</si>
  <si>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</si>
  <si>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</si>
  <si>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</si>
  <si>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</si>
  <si>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</si>
  <si>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</si>
  <si>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</si>
  <si>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</si>
  <si>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</si>
  <si>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</si>
  <si>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</si>
  <si>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</si>
  <si>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</si>
  <si>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</si>
  <si>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</si>
  <si>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</si>
  <si>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</si>
  <si>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</si>
  <si>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</si>
  <si>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</si>
  <si>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</si>
  <si>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</si>
  <si>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</si>
  <si>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</si>
  <si>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</si>
  <si>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</si>
  <si>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</si>
  <si>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</si>
  <si>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</si>
  <si>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</si>
  <si>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</si>
  <si>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</si>
  <si>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</si>
  <si>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</si>
  <si>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</si>
  <si>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</si>
  <si>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</si>
  <si>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</si>
  <si>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</si>
  <si>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</si>
  <si>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</si>
  <si>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</si>
  <si>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</si>
  <si>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</si>
  <si>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</si>
  <si>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</si>
  <si>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</si>
  <si>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</si>
  <si>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</si>
  <si>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</si>
  <si>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</si>
  <si>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</si>
  <si>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</si>
  <si>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</si>
  <si>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</si>
  <si>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</si>
  <si>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</si>
  <si>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</si>
  <si>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</si>
  <si>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</si>
  <si>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</si>
  <si>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</si>
  <si>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</si>
  <si>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</si>
  <si>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</si>
  <si>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</si>
  <si>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</si>
  <si>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</si>
  <si>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</si>
  <si>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</si>
  <si>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</si>
  <si>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</si>
  <si>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</si>
  <si>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</si>
  <si>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</si>
  <si>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</si>
  <si>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</si>
  <si>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</si>
  <si>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</si>
  <si>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</si>
  <si>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</si>
  <si>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</si>
  <si>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</si>
  <si>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</si>
  <si>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</si>
  <si>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</si>
  <si>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</si>
  <si>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</si>
  <si>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</si>
  <si>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</si>
  <si>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</si>
  <si>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</si>
  <si>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</si>
  <si>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</si>
  <si>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</si>
  <si>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</si>
  <si>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</si>
  <si>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</si>
  <si>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</si>
  <si>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</si>
  <si>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</si>
  <si>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</si>
  <si>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</si>
  <si>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</si>
  <si>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</si>
  <si>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</si>
  <si>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</si>
  <si>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</si>
  <si>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</si>
  <si>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</si>
  <si>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</si>
  <si>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</si>
  <si>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</si>
  <si>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</si>
  <si>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</si>
  <si>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</si>
  <si>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</si>
  <si>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</si>
  <si>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</si>
  <si>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</si>
  <si>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</si>
  <si>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</si>
  <si>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</si>
  <si>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</si>
  <si>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</si>
  <si>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</si>
  <si>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</si>
  <si>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</si>
  <si>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</si>
  <si>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</si>
  <si>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</si>
  <si>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</si>
  <si>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</si>
  <si>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</si>
  <si>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</si>
  <si>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</si>
  <si>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</si>
  <si>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</si>
  <si>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</si>
  <si>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</si>
  <si>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</si>
  <si>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</si>
  <si>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</si>
  <si>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</si>
  <si>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</si>
  <si>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</si>
  <si>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</si>
  <si>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</si>
  <si>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</si>
  <si>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</si>
  <si>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</si>
  <si>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</si>
  <si>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</si>
  <si>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</si>
  <si>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</si>
  <si>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</si>
  <si>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</si>
  <si>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</si>
  <si>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</si>
  <si>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</si>
  <si>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</si>
  <si>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</si>
  <si>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</si>
  <si>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</si>
  <si>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</si>
  <si>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</si>
  <si>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</si>
  <si>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</si>
  <si>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</si>
  <si>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</si>
  <si>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</si>
  <si>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</si>
  <si>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</si>
  <si>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</si>
  <si>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</si>
  <si>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</si>
  <si>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</si>
  <si>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</si>
  <si>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</si>
  <si>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</si>
  <si>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</si>
  <si>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</si>
  <si>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</si>
  <si>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</si>
  <si>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</si>
  <si>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</si>
  <si>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</si>
  <si>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</si>
  <si>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</si>
  <si>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</si>
  <si>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</si>
  <si>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</si>
  <si>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</si>
  <si>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</si>
  <si>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</si>
  <si>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</si>
  <si>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</si>
  <si>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</si>
  <si>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</si>
  <si>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</si>
  <si>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</si>
  <si>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</si>
  <si>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</si>
  <si>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</si>
  <si>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</si>
  <si>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</si>
  <si>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</si>
  <si>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</si>
  <si>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</si>
  <si>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</si>
  <si>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</si>
  <si>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</si>
  <si>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</si>
  <si>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</si>
  <si>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</si>
  <si>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</si>
  <si>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</si>
  <si>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</si>
  <si>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</si>
  <si>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</si>
  <si>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</si>
  <si>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</si>
  <si>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</si>
  <si>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</si>
  <si>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</si>
  <si>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</si>
  <si>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</si>
  <si>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</si>
  <si>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</si>
  <si>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</si>
  <si>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</si>
  <si>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</si>
  <si>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</si>
  <si>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</si>
  <si>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</si>
  <si>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</si>
  <si>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</si>
  <si>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</si>
  <si>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</si>
  <si>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</si>
  <si>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</si>
  <si>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</si>
  <si>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</si>
  <si>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</si>
  <si>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</si>
  <si>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</si>
  <si>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</si>
  <si>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</si>
  <si>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</si>
  <si>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</si>
  <si>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</si>
  <si>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</si>
  <si>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</si>
  <si>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</si>
  <si>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</si>
  <si>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</si>
  <si>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</si>
  <si>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</si>
  <si>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</si>
  <si>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</si>
  <si>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</si>
  <si>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</si>
  <si>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</si>
  <si>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</si>
  <si>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</si>
  <si>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</si>
  <si>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</si>
  <si>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</si>
  <si>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</si>
  <si>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</si>
  <si>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</si>
  <si>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</si>
  <si>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</si>
  <si>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</si>
  <si>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</si>
  <si>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</si>
  <si>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</si>
  <si>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</si>
  <si>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</si>
  <si>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</si>
  <si>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</si>
  <si>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</si>
  <si>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</si>
  <si>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</si>
  <si>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</si>
  <si>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</si>
  <si>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</si>
  <si>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</si>
  <si>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</si>
  <si>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</si>
  <si>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</si>
  <si>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</si>
  <si>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</si>
  <si>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</si>
  <si>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</si>
  <si>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</si>
  <si>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</si>
  <si>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</si>
  <si>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</si>
  <si>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</si>
  <si>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</si>
  <si>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</si>
  <si>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</si>
  <si>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</si>
  <si>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</si>
  <si>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</si>
  <si>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</si>
  <si>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</si>
  <si>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</si>
  <si>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</si>
  <si>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</si>
  <si>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</si>
  <si>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</si>
  <si>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</si>
  <si>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</si>
  <si>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</si>
  <si>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</si>
  <si>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</si>
  <si>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</si>
  <si>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</si>
  <si>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</si>
  <si>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</si>
  <si>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</si>
  <si>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</si>
  <si>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</si>
  <si>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</si>
  <si>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</si>
  <si>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</si>
  <si>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</si>
  <si>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</si>
  <si>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</si>
  <si>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</si>
  <si>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</si>
  <si>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</si>
  <si>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</si>
  <si>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</si>
  <si>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</si>
  <si>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</si>
  <si>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</si>
  <si>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</si>
  <si>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</si>
  <si>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</si>
  <si>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</si>
  <si>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</si>
  <si>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</si>
  <si>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</si>
  <si>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</si>
  <si>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</si>
  <si>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</si>
  <si>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</si>
  <si>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</si>
  <si>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</si>
  <si>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</si>
  <si>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</si>
  <si>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</si>
  <si>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</si>
  <si>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</si>
  <si>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</si>
  <si>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</si>
  <si>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</si>
  <si>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</si>
  <si>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</si>
  <si>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</si>
  <si>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</si>
  <si>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</si>
  <si>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</si>
  <si>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</si>
  <si>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</si>
  <si>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</si>
  <si>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</si>
  <si>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</si>
  <si>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</si>
  <si>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</si>
  <si>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</si>
  <si>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</si>
  <si>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</si>
  <si>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</si>
  <si>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</si>
  <si>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</si>
  <si>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</si>
  <si>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</si>
  <si>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</si>
  <si>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</si>
  <si>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</si>
  <si>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</si>
  <si>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</si>
  <si>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</si>
  <si>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</si>
  <si>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</si>
  <si>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</si>
  <si>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</si>
  <si>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</si>
  <si>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</si>
  <si>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</si>
  <si>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</si>
  <si>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</si>
  <si>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</si>
  <si>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</si>
  <si>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</si>
  <si>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</si>
  <si>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</si>
  <si>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</si>
  <si>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</si>
  <si>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</si>
  <si>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</si>
  <si>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</si>
  <si>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</si>
  <si>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</si>
  <si>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</si>
  <si>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</si>
  <si>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</si>
  <si>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</si>
  <si>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</si>
  <si>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</si>
  <si>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</si>
  <si>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</si>
  <si>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</si>
  <si>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</si>
  <si>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</si>
  <si>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</si>
  <si>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</si>
  <si>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</si>
  <si>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</si>
  <si>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</si>
  <si>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</si>
  <si>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</si>
  <si>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</si>
  <si>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</si>
  <si>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</si>
  <si>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</si>
  <si>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</si>
  <si>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</si>
  <si>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</si>
  <si>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</si>
  <si>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</si>
  <si>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</si>
  <si>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</si>
  <si>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</si>
  <si>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</si>
  <si>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</si>
  <si>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</si>
  <si>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</si>
  <si>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</si>
  <si>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</si>
  <si>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</si>
  <si>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</si>
  <si>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</si>
  <si>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</si>
  <si>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</si>
  <si>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</si>
  <si>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</si>
  <si>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</si>
  <si>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</si>
  <si>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</si>
  <si>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</si>
  <si>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</si>
  <si>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</si>
  <si>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</si>
  <si>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</si>
  <si>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</si>
  <si>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</si>
  <si>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</si>
  <si>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</si>
  <si>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</si>
  <si>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</si>
  <si>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</si>
  <si>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</si>
  <si>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</si>
  <si>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</si>
  <si>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</si>
  <si>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</si>
  <si>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</si>
  <si>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</si>
  <si>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</si>
  <si>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</si>
  <si>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</si>
  <si>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</si>
  <si>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</si>
  <si>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</si>
  <si>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</si>
  <si>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</si>
  <si>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</si>
  <si>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</si>
  <si>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</si>
  <si>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</si>
  <si>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</si>
  <si>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</si>
  <si>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</si>
  <si>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</si>
  <si>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</si>
  <si>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</si>
  <si>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</si>
  <si>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</si>
  <si>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</si>
  <si>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</si>
  <si>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</si>
  <si>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</si>
  <si>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</si>
  <si>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</si>
  <si>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</si>
  <si>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</si>
  <si>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</si>
  <si>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</si>
  <si>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</si>
  <si>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</si>
  <si>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</si>
  <si>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</si>
  <si>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</si>
  <si>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</si>
  <si>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</si>
  <si>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</si>
  <si>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</si>
  <si>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</si>
  <si>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</si>
  <si>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</si>
  <si>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</si>
  <si>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</si>
  <si>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</si>
  <si>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</si>
  <si>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</si>
  <si>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</si>
  <si>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</si>
  <si>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</si>
  <si>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</si>
  <si>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</si>
  <si>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</si>
  <si>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</si>
  <si>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</si>
  <si>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</si>
  <si>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</si>
  <si>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</si>
  <si>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</si>
  <si>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</si>
  <si>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</si>
  <si>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</si>
  <si>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</si>
  <si>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</si>
  <si>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</si>
  <si>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</si>
  <si>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</si>
  <si>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</si>
  <si>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</si>
  <si>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</si>
  <si>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</si>
  <si>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</si>
  <si>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</si>
  <si>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</si>
  <si>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</si>
  <si>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</si>
  <si>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</si>
  <si>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</si>
  <si>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</si>
  <si>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</si>
  <si>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</si>
  <si>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</si>
  <si>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</si>
  <si>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</si>
  <si>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</si>
  <si>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</si>
  <si>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</si>
  <si>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</si>
  <si>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</si>
  <si>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</si>
  <si>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</si>
  <si>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</si>
  <si>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</si>
  <si>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</si>
  <si>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</si>
  <si>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</si>
  <si>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</si>
  <si>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</si>
  <si>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</si>
  <si>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</si>
  <si>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</si>
  <si>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</si>
  <si>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</si>
  <si>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</si>
  <si>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</si>
  <si>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</si>
  <si>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</si>
  <si>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</si>
  <si>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</si>
  <si>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</si>
  <si>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</si>
  <si>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</si>
  <si>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</si>
  <si>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</si>
  <si>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</si>
  <si>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</si>
  <si>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</si>
  <si>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</si>
  <si>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</si>
  <si>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</si>
  <si>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</si>
  <si>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</si>
  <si>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</si>
  <si>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</si>
  <si>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</si>
  <si>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</si>
  <si>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</si>
  <si>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</si>
  <si>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</si>
  <si>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</si>
  <si>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</si>
  <si>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</si>
  <si>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</si>
  <si>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</si>
  <si>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</si>
  <si>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</si>
  <si>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</si>
  <si>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</si>
  <si>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</si>
  <si>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</si>
  <si>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</si>
  <si>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</si>
  <si>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</si>
  <si>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</si>
  <si>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</si>
  <si>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</si>
  <si>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</si>
  <si>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</si>
  <si>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</si>
  <si>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</si>
  <si>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</si>
  <si>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</si>
  <si>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</si>
  <si>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</si>
  <si>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</si>
  <si>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</si>
  <si>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</si>
  <si>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</si>
  <si>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</si>
  <si>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</si>
  <si>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</si>
  <si>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</si>
  <si>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</si>
  <si>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</si>
  <si>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</si>
  <si>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</si>
  <si>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</si>
  <si>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</si>
  <si>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</si>
  <si>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</si>
  <si>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</si>
  <si>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</si>
  <si>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</si>
  <si>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</si>
  <si>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</si>
  <si>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</si>
  <si>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</si>
  <si>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</si>
  <si>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</si>
  <si>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</si>
  <si>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</si>
  <si>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</si>
  <si>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</si>
  <si>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</si>
  <si>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</si>
  <si>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</si>
  <si>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</si>
  <si>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</si>
  <si>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</si>
  <si>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</si>
  <si>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</si>
  <si>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</si>
  <si>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</si>
  <si>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</si>
  <si>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</si>
  <si>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</si>
  <si>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</si>
  <si>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</si>
  <si>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</si>
  <si>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</si>
  <si>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</si>
  <si>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</si>
  <si>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</si>
  <si>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</si>
  <si>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</si>
  <si>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</si>
  <si>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</si>
  <si>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</si>
  <si>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</si>
  <si>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</si>
  <si>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</si>
  <si>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</si>
  <si>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</si>
  <si>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</si>
  <si>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</si>
  <si>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</si>
  <si>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</si>
  <si>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</si>
  <si>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</si>
  <si>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</si>
  <si>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</si>
  <si>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</si>
  <si>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</si>
  <si>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</si>
  <si>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</si>
  <si>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</si>
  <si>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</si>
  <si>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</si>
  <si>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</si>
  <si>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</si>
  <si>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</si>
  <si>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</si>
  <si>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</si>
  <si>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</si>
  <si>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</si>
  <si>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</si>
  <si>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</si>
  <si>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</si>
  <si>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</si>
  <si>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</si>
  <si>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</si>
  <si>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</si>
  <si>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</si>
  <si>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</si>
  <si>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</si>
  <si>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</si>
  <si>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</si>
  <si>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</si>
  <si>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</si>
  <si>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</si>
  <si>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</si>
  <si>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</si>
  <si>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</si>
  <si>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</si>
  <si>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</si>
  <si>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</si>
  <si>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</si>
  <si>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</si>
  <si>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</si>
  <si>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</si>
  <si>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</si>
  <si>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</si>
  <si>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</si>
  <si>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</si>
  <si>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</si>
  <si>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</si>
  <si>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</si>
  <si>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</si>
  <si>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</si>
  <si>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</si>
  <si>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</si>
  <si>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</si>
  <si>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</si>
  <si>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</si>
  <si>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</si>
  <si>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</si>
  <si>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</si>
  <si>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</si>
  <si>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</si>
  <si>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</si>
  <si>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</si>
  <si>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</si>
  <si>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</si>
  <si>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</si>
  <si>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</si>
  <si>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</si>
  <si>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</si>
  <si>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</si>
  <si>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</si>
  <si>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</si>
  <si>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</si>
  <si>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</si>
  <si>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</si>
  <si>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</si>
  <si>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</si>
  <si>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</si>
  <si>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</si>
  <si>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</si>
  <si>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</si>
  <si>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</si>
  <si>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</si>
  <si>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</si>
  <si>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</si>
  <si>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</si>
  <si>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</si>
  <si>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</si>
  <si>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</si>
  <si>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</si>
  <si>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</si>
  <si>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</si>
  <si>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</si>
  <si>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</si>
  <si>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</si>
  <si>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</si>
  <si>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</si>
  <si>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</si>
  <si>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</si>
  <si>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</si>
  <si>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</si>
  <si>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</si>
  <si>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</si>
  <si>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</si>
  <si>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</si>
  <si>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</si>
  <si>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</si>
  <si>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</si>
  <si>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</si>
  <si>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</si>
  <si>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</si>
  <si>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</si>
  <si>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</si>
  <si>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</si>
  <si>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</si>
  <si>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</si>
  <si>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</si>
  <si>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</si>
  <si>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</si>
  <si>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</si>
  <si>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</si>
  <si>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</si>
  <si>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</si>
  <si>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</si>
  <si>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</si>
  <si>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</si>
  <si>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</si>
  <si>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</si>
  <si>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</si>
  <si>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</si>
  <si>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</si>
  <si>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</si>
  <si>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</si>
  <si>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</si>
  <si>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</si>
  <si>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</si>
  <si>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</si>
  <si>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</si>
  <si>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</si>
  <si>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</si>
  <si>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</si>
  <si>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</si>
  <si>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</si>
  <si>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</si>
  <si>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</si>
  <si>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</si>
  <si>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</si>
  <si>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</si>
  <si>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</si>
  <si>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</si>
  <si>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</si>
  <si>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</si>
  <si>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</si>
  <si>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</si>
  <si>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</si>
  <si>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</si>
  <si>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</si>
  <si>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</si>
  <si>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</si>
  <si>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</si>
  <si>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</si>
  <si>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</si>
  <si>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</si>
  <si>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</si>
  <si>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</si>
  <si>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</si>
  <si>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</si>
  <si>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</si>
  <si>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</si>
  <si>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</si>
  <si>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</si>
  <si>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</si>
  <si>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</si>
  <si>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</si>
  <si>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</si>
  <si>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</si>
  <si>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</si>
  <si>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</si>
  <si>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</si>
  <si>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</si>
  <si>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</si>
  <si>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</si>
  <si>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</si>
  <si>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</si>
  <si>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</si>
  <si>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</si>
  <si>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</si>
  <si>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</si>
  <si>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</si>
  <si>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</si>
  <si>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</si>
  <si>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</si>
  <si>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</si>
  <si>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</si>
  <si>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</si>
  <si>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</si>
  <si>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</si>
  <si>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</si>
  <si>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</si>
  <si>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</si>
  <si>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</si>
  <si>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</si>
  <si>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</si>
  <si>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</si>
  <si>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</si>
  <si>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</si>
  <si>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</si>
  <si>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</si>
  <si>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</si>
  <si>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</si>
  <si>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</si>
  <si>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</si>
  <si>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</si>
  <si>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</si>
  <si>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</si>
  <si>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</si>
  <si>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</si>
  <si>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</si>
  <si>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</si>
  <si>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</si>
  <si>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</si>
  <si>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</si>
  <si>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</si>
  <si>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</si>
  <si>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</si>
  <si>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</si>
  <si>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</si>
  <si>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</si>
  <si>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</si>
  <si>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</si>
  <si>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</si>
  <si>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</si>
  <si>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</si>
  <si>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</si>
  <si>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</si>
  <si>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</si>
  <si>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</si>
  <si>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</si>
  <si>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</si>
  <si>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</si>
  <si>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</si>
  <si>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</si>
  <si>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</si>
  <si>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</si>
  <si>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</si>
  <si>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</si>
  <si>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</si>
  <si>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</si>
  <si>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</si>
  <si>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</si>
  <si>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</si>
  <si>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</si>
  <si>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</si>
  <si>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</si>
  <si>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</si>
  <si>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</si>
  <si>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</si>
  <si>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</si>
  <si>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</si>
  <si>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</si>
  <si>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</si>
  <si>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</si>
  <si>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</si>
  <si>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</si>
  <si>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</si>
  <si>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</si>
  <si>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</si>
  <si>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</si>
  <si>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</si>
  <si>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</si>
  <si>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</si>
  <si>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</si>
  <si>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</si>
  <si>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</si>
  <si>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</si>
  <si>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</si>
  <si>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</si>
  <si>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</si>
  <si>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</si>
  <si>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</si>
  <si>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</si>
  <si>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</si>
  <si>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</si>
  <si>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</si>
  <si>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</si>
  <si>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</si>
  <si>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</si>
  <si>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</si>
  <si>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</si>
  <si>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</si>
  <si>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</si>
  <si>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</si>
  <si>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</si>
  <si>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</si>
  <si>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</si>
  <si>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</si>
  <si>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</si>
  <si>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</si>
  <si>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</si>
  <si>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</si>
  <si>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</si>
  <si>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</si>
  <si>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</si>
  <si>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</si>
  <si>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</si>
  <si>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</si>
  <si>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</si>
  <si>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</si>
  <si>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</si>
  <si>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</si>
  <si>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</si>
  <si>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</si>
  <si>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</si>
  <si>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</si>
  <si>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</si>
  <si>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</si>
  <si>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</si>
  <si>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</si>
  <si>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</si>
  <si>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</si>
  <si>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</si>
  <si>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</si>
  <si>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</si>
  <si>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</si>
  <si>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</si>
  <si>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</si>
  <si>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</si>
  <si>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</si>
  <si>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</si>
  <si>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</si>
  <si>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</si>
  <si>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</si>
  <si>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</si>
  <si>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</si>
  <si>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</si>
  <si>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</si>
  <si>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</si>
  <si>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</si>
  <si>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</si>
  <si>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</si>
  <si>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</si>
  <si>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</si>
  <si>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</si>
  <si>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</si>
  <si>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</si>
  <si>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</si>
  <si>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</si>
  <si>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</si>
  <si>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</si>
  <si>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</si>
  <si>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</si>
  <si>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</si>
  <si>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</si>
  <si>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</si>
  <si>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</si>
  <si>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</si>
  <si>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</si>
  <si>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</si>
  <si>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</si>
  <si>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</si>
  <si>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</si>
  <si>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</si>
  <si>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</si>
  <si>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</si>
  <si>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</si>
  <si>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</si>
  <si>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</si>
  <si>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</si>
  <si>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</si>
  <si>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</si>
  <si>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</si>
  <si>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</si>
  <si>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</si>
  <si>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</si>
  <si>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</si>
  <si>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</si>
  <si>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</si>
  <si>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</si>
  <si>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</si>
  <si>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</si>
  <si>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</si>
  <si>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</si>
  <si>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</si>
  <si>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</si>
  <si>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</si>
  <si>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</si>
  <si>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</si>
  <si>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</si>
  <si>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</si>
  <si>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</si>
  <si>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</si>
  <si>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</si>
  <si>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</si>
  <si>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</si>
  <si>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</si>
  <si>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</si>
  <si>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</si>
  <si>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</si>
  <si>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</si>
  <si>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</si>
  <si>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</si>
  <si>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</si>
  <si>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</si>
  <si>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</si>
  <si>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</si>
  <si>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</si>
  <si>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</si>
  <si>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</si>
  <si>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</si>
  <si>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</si>
  <si>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</si>
  <si>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</si>
  <si>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</si>
  <si>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</si>
  <si>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</si>
  <si>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</si>
  <si>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</si>
  <si>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</si>
  <si>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</si>
  <si>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</si>
  <si>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</si>
  <si>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</si>
  <si>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</si>
  <si>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</si>
  <si>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</si>
  <si>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</si>
  <si>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</si>
  <si>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</si>
  <si>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</si>
  <si>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</si>
  <si>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</si>
  <si>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</si>
  <si>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</si>
  <si>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</si>
  <si>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</si>
  <si>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</si>
  <si>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</si>
  <si>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</si>
  <si>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</si>
  <si>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</si>
  <si>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</si>
  <si>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</si>
  <si>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</si>
  <si>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</si>
  <si>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</si>
  <si>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</si>
  <si>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</si>
  <si>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</si>
  <si>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</si>
  <si>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</si>
  <si>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</si>
  <si>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</si>
  <si>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</si>
  <si>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</si>
  <si>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</si>
  <si>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</si>
  <si>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</si>
  <si>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</si>
  <si>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</si>
  <si>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</si>
  <si>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</si>
  <si>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</si>
  <si>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</si>
  <si>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</si>
  <si>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</si>
  <si>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</si>
  <si>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</si>
  <si>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</si>
  <si>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</si>
  <si>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</si>
  <si>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</si>
  <si>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</si>
  <si>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</si>
  <si>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</si>
  <si>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</si>
  <si>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</si>
  <si>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</si>
  <si>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</si>
  <si>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</si>
  <si>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</si>
  <si>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</si>
  <si>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</si>
  <si>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</si>
  <si>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</si>
  <si>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</si>
  <si>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</si>
  <si>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</si>
  <si>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</si>
  <si>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</si>
  <si>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</si>
  <si>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</si>
  <si>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</si>
  <si>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</si>
  <si>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</si>
  <si>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</si>
  <si>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</si>
  <si>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</si>
  <si>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</si>
  <si>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</si>
  <si>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</si>
  <si>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</si>
  <si>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</si>
  <si>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</si>
  <si>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</si>
  <si>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</si>
  <si>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</si>
  <si>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</si>
  <si>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</si>
  <si>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</si>
  <si>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</si>
  <si>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</si>
  <si>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</si>
  <si>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</si>
  <si>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</si>
  <si>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</si>
  <si>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</si>
  <si>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</si>
  <si>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</si>
  <si>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</si>
  <si>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</si>
  <si>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</si>
  <si>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</si>
  <si>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</si>
  <si>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</si>
  <si>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</si>
  <si>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</si>
  <si>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</si>
  <si>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</si>
  <si>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</si>
  <si>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</si>
  <si>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</si>
  <si>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</si>
  <si>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</si>
  <si>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</si>
  <si>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</si>
  <si>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</si>
  <si>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</si>
  <si>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</si>
  <si>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</si>
  <si>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</si>
  <si>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</si>
  <si>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</si>
  <si>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</si>
  <si>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</si>
  <si>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</si>
  <si>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</si>
  <si>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</si>
  <si>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</si>
  <si>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</si>
  <si>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</si>
  <si>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</si>
  <si>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</si>
  <si>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</si>
  <si>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</si>
  <si>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</si>
  <si>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</si>
  <si>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</si>
  <si>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</si>
  <si>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</si>
  <si>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</si>
  <si>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</si>
  <si>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</si>
  <si>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</si>
  <si>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</si>
  <si>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</si>
  <si>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</si>
  <si>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</si>
  <si>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</si>
  <si>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</si>
  <si>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</si>
  <si>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</si>
  <si>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</si>
  <si>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</si>
  <si>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</si>
  <si>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</si>
  <si>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</si>
  <si>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</si>
  <si>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</si>
  <si>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</si>
  <si>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</si>
  <si>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</si>
  <si>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</si>
  <si>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</si>
  <si>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</si>
  <si>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</si>
  <si>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</si>
  <si>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</si>
  <si>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</si>
  <si>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</si>
  <si>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</si>
  <si>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</si>
  <si>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</si>
  <si>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</si>
  <si>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</si>
  <si>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</si>
  <si>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</si>
  <si>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</si>
  <si>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</si>
  <si>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</si>
  <si>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</si>
  <si>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</si>
  <si>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</si>
  <si>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</si>
  <si>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</si>
  <si>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</si>
  <si>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</si>
  <si>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</si>
  <si>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</si>
  <si>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</si>
  <si>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</si>
  <si>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</si>
  <si>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</si>
  <si>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</si>
  <si>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</si>
  <si>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</si>
  <si>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</si>
  <si>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</si>
  <si>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</si>
  <si>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</si>
  <si>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</si>
  <si>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</si>
  <si>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</si>
  <si>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</si>
  <si>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</si>
  <si>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</si>
  <si>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</si>
  <si>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</si>
  <si>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</si>
  <si>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</si>
  <si>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</si>
  <si>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</si>
  <si>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</si>
  <si>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</si>
  <si>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</si>
  <si>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</si>
  <si>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</si>
  <si>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</si>
  <si>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</si>
  <si>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</si>
  <si>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</si>
  <si>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</si>
  <si>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</si>
  <si>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</si>
  <si>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</si>
  <si>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</si>
  <si>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</si>
  <si>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</si>
  <si>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</si>
  <si>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</si>
  <si>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</si>
  <si>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</si>
  <si>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</si>
  <si>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</si>
  <si>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</si>
  <si>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</si>
  <si>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</si>
  <si>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</si>
  <si>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</si>
  <si>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</si>
  <si>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</si>
  <si>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</si>
  <si>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</si>
  <si>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</si>
  <si>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</si>
  <si>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</si>
  <si>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</si>
  <si>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</si>
  <si>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</si>
  <si>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</si>
  <si>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</si>
  <si>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</si>
  <si>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</si>
  <si>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</si>
  <si>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</si>
  <si>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</si>
  <si>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</si>
  <si>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</si>
  <si>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</si>
  <si>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</si>
  <si>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</si>
  <si>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</si>
  <si>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</si>
  <si>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</si>
  <si>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</si>
  <si>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</si>
  <si>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</si>
  <si>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</si>
  <si>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</si>
  <si>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</si>
  <si>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</si>
  <si>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</si>
  <si>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</si>
  <si>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</si>
  <si>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</si>
  <si>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</si>
  <si>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</si>
  <si>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</si>
  <si>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</si>
  <si>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</si>
  <si>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</si>
  <si>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</si>
  <si>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</si>
  <si>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</si>
  <si>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</si>
  <si>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</si>
  <si>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</si>
  <si>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</si>
  <si>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</si>
  <si>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</si>
  <si>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</si>
  <si>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</si>
  <si>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</si>
  <si>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</si>
  <si>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</si>
  <si>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</si>
  <si>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</si>
  <si>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</si>
  <si>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</si>
  <si>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</si>
  <si>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</si>
  <si>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</si>
  <si>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</si>
  <si>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</si>
  <si>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</si>
  <si>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</si>
  <si>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</si>
  <si>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</si>
  <si>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</si>
  <si>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</si>
  <si>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</si>
  <si>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</si>
  <si>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</si>
  <si>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</si>
  <si>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</si>
  <si>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</si>
  <si>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</si>
  <si>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</si>
  <si>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</si>
  <si>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</si>
  <si>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</si>
  <si>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</si>
  <si>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</si>
  <si>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</si>
  <si>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</si>
  <si>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</si>
  <si>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</si>
  <si>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</si>
  <si>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</si>
  <si>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</si>
  <si>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</si>
  <si>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</si>
  <si>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</si>
  <si>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</si>
  <si>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</si>
  <si>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</si>
  <si>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</si>
  <si>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</si>
  <si>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</si>
  <si>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</si>
  <si>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</si>
  <si>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</si>
  <si>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</si>
  <si>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</si>
  <si>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</si>
  <si>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</si>
  <si>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</si>
  <si>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</si>
  <si>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</si>
  <si>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</si>
  <si>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</si>
  <si>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</si>
  <si>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</si>
  <si>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</si>
  <si>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</si>
  <si>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</si>
  <si>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</si>
  <si>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</si>
  <si>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</si>
  <si>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</si>
  <si>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</si>
  <si>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</si>
  <si>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</si>
  <si>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</si>
  <si>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</si>
  <si>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</si>
  <si>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</si>
  <si>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</si>
  <si>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</si>
  <si>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</si>
  <si>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</si>
  <si>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</si>
  <si>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</si>
  <si>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</si>
  <si>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</si>
  <si>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</si>
  <si>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</si>
  <si>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</si>
  <si>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</si>
  <si>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</si>
  <si>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</si>
  <si>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</si>
  <si>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</si>
  <si>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</si>
  <si>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</si>
  <si>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</si>
  <si>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</si>
  <si>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</si>
  <si>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</si>
  <si>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</si>
  <si>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</si>
  <si>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</si>
  <si>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</si>
  <si>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</si>
  <si>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</si>
  <si>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</si>
  <si>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</si>
  <si>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</si>
  <si>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</si>
  <si>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</si>
  <si>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</si>
  <si>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</si>
  <si>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</si>
  <si>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</si>
  <si>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</si>
  <si>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</si>
  <si>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</si>
  <si>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</si>
  <si>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</si>
  <si>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</si>
  <si>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</si>
  <si>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</si>
  <si>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</si>
  <si>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</si>
  <si>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</si>
  <si>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</si>
  <si>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</si>
  <si>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</si>
  <si>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</si>
  <si>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</si>
  <si>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</si>
  <si>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</si>
  <si>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</si>
  <si>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</si>
  <si>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</si>
  <si>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</si>
  <si>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</si>
  <si>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</si>
  <si>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</si>
  <si>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</si>
  <si>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</si>
  <si>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</si>
  <si>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</si>
  <si>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</si>
  <si>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</si>
  <si>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</si>
  <si>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</si>
  <si>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</si>
  <si>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</si>
  <si>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</si>
  <si>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</si>
  <si>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</si>
  <si>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</si>
  <si>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</si>
  <si>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</si>
  <si>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</si>
  <si>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</si>
  <si>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</si>
  <si>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</si>
  <si>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</si>
  <si>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</si>
  <si>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</si>
  <si>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</si>
  <si>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</si>
  <si>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</si>
  <si>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</si>
  <si>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</si>
  <si>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</si>
  <si>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</si>
  <si>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</si>
  <si>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</si>
  <si>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</si>
  <si>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</si>
  <si>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</si>
  <si>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</si>
  <si>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</si>
  <si>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</si>
  <si>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</si>
  <si>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</si>
  <si>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</si>
  <si>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</si>
  <si>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</si>
  <si>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</si>
  <si>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</si>
  <si>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</si>
  <si>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</si>
  <si>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</si>
  <si>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</si>
  <si>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</si>
  <si>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</si>
  <si>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</si>
  <si>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</si>
  <si>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</si>
  <si>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</si>
  <si>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</si>
  <si>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</si>
  <si>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</si>
  <si>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</si>
  <si>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</si>
  <si>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</si>
  <si>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</si>
  <si>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</si>
  <si>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</si>
  <si>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</si>
  <si>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</si>
  <si>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</si>
  <si>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</si>
  <si>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</si>
  <si>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</si>
  <si>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</si>
  <si>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</si>
  <si>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</si>
  <si>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</si>
  <si>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</si>
  <si>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</si>
  <si>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</si>
  <si>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</si>
  <si>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</si>
  <si>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</si>
  <si>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</si>
  <si>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</si>
  <si>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</si>
  <si>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</si>
  <si>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</si>
  <si>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</si>
  <si>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</si>
  <si>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</si>
  <si>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</si>
  <si>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</si>
  <si>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</si>
  <si>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</si>
  <si>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</si>
  <si>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</si>
  <si>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</si>
  <si>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</si>
  <si>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</si>
  <si>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</si>
  <si>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</si>
  <si>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</si>
  <si>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</si>
  <si>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</si>
  <si>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</si>
  <si>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</si>
  <si>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</si>
  <si>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</si>
  <si>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</si>
  <si>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</si>
  <si>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</si>
  <si>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</si>
  <si>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</si>
  <si>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</si>
  <si>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</si>
  <si>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</si>
  <si>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</si>
  <si>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</si>
  <si>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</si>
  <si>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</si>
  <si>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</si>
  <si>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</si>
  <si>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</si>
  <si>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</si>
  <si>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</si>
  <si>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</si>
  <si>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</si>
  <si>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</si>
  <si>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</si>
  <si>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</si>
  <si>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</si>
  <si>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</si>
  <si>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</si>
  <si>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</si>
  <si>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</si>
  <si>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</si>
  <si>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</si>
  <si>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</si>
  <si>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</si>
  <si>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</si>
  <si>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</si>
  <si>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</si>
  <si>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</si>
  <si>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</si>
  <si>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</si>
  <si>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</si>
  <si>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</si>
  <si>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</si>
  <si>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</si>
  <si>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</si>
  <si>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</si>
  <si>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</si>
  <si>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</si>
  <si>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</si>
  <si>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</si>
  <si>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</si>
  <si>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</si>
  <si>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</si>
  <si>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</si>
  <si>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</si>
  <si>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</si>
  <si>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</si>
  <si>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</si>
  <si>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</si>
  <si>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</si>
  <si>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</si>
  <si>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</si>
  <si>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</si>
  <si>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</si>
  <si>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</si>
  <si>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</si>
  <si>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</si>
  <si>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</si>
  <si>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</si>
  <si>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</si>
  <si>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</si>
  <si>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</si>
  <si>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</si>
  <si>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</si>
  <si>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</si>
  <si>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</si>
  <si>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</si>
  <si>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</si>
  <si>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</si>
  <si>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</si>
  <si>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</si>
  <si>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</si>
  <si>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</si>
  <si>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</si>
  <si>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</si>
  <si>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</si>
  <si>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</si>
  <si>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</si>
  <si>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</si>
  <si>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</si>
  <si>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</si>
  <si>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</si>
  <si>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</si>
  <si>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</si>
  <si>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</si>
  <si>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</si>
  <si>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</si>
  <si>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</si>
  <si>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</si>
  <si>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</si>
  <si>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</si>
  <si>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</si>
  <si>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</si>
  <si>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</si>
  <si>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</si>
  <si>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</si>
  <si>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</si>
  <si>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</si>
  <si>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</si>
  <si>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</si>
  <si>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</si>
  <si>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</si>
  <si>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</si>
  <si>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</si>
  <si>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</si>
  <si>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</si>
  <si>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</si>
  <si>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</si>
  <si>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</si>
  <si>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</si>
  <si>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</si>
  <si>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</si>
  <si>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</si>
  <si>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</si>
  <si>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</si>
  <si>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</si>
  <si>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</si>
  <si>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</si>
  <si>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</si>
  <si>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</si>
  <si>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</si>
  <si>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</si>
  <si>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</si>
  <si>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</si>
  <si>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</si>
  <si>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</si>
  <si>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</si>
  <si>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</si>
  <si>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</si>
  <si>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</si>
  <si>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</si>
  <si>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</si>
  <si>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</si>
  <si>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</si>
  <si>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</si>
  <si>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</si>
  <si>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</si>
  <si>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</si>
  <si>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</si>
  <si>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</si>
  <si>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</si>
  <si>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</si>
  <si>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</si>
  <si>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</si>
  <si>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</si>
  <si>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</si>
  <si>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</si>
  <si>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</si>
  <si>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</si>
  <si>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</si>
  <si>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</si>
  <si>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</si>
  <si>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</si>
  <si>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</si>
  <si>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</si>
  <si>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</si>
  <si>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</si>
  <si>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</si>
  <si>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</si>
  <si>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</si>
  <si>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</si>
  <si>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</si>
  <si>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</si>
  <si>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</si>
  <si>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</si>
  <si>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</si>
  <si>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</si>
  <si>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</si>
  <si>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</si>
  <si>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</si>
  <si>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</si>
  <si>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</si>
  <si>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</si>
  <si>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</si>
  <si>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</si>
  <si>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</si>
  <si>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</si>
  <si>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</si>
  <si>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</si>
  <si>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</si>
  <si>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</si>
  <si>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</si>
  <si>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</si>
  <si>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</si>
  <si>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</si>
  <si>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</si>
  <si>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</si>
  <si>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</si>
  <si>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</si>
  <si>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</si>
  <si>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</si>
  <si>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</si>
  <si>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</si>
  <si>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</si>
  <si>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</si>
  <si>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</si>
  <si>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</si>
  <si>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</si>
  <si>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</si>
  <si>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</si>
  <si>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</si>
  <si>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</si>
  <si>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</si>
  <si>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</si>
  <si>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</si>
  <si>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</si>
  <si>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</si>
  <si>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</si>
  <si>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</si>
  <si>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</si>
  <si>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</si>
  <si>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</si>
  <si>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</si>
  <si>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</si>
  <si>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</si>
  <si>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</si>
  <si>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</si>
  <si>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</si>
  <si>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</si>
  <si>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</si>
  <si>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</si>
  <si>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</si>
  <si>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</si>
  <si>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</si>
  <si>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</si>
  <si>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</si>
  <si>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</si>
  <si>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</si>
  <si>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</si>
  <si>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</si>
  <si>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</si>
  <si>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</si>
  <si>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</si>
  <si>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</si>
  <si>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</si>
  <si>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</si>
  <si>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</si>
  <si>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</si>
  <si>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</si>
  <si>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</si>
  <si>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</si>
  <si>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</si>
  <si>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</si>
  <si>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</si>
  <si>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</si>
  <si>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</si>
  <si>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</si>
  <si>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</si>
  <si>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</si>
  <si>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</si>
  <si>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</si>
  <si>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</si>
  <si>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</si>
  <si>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</si>
  <si>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</si>
  <si>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</si>
  <si>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</si>
  <si>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</si>
  <si>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</si>
  <si>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</si>
  <si>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</si>
  <si>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</si>
  <si>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</si>
  <si>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</si>
  <si>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</si>
  <si>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</si>
  <si>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</si>
  <si>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</si>
  <si>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</si>
  <si>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</si>
  <si>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</si>
  <si>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</si>
  <si>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</si>
  <si>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</si>
  <si>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</si>
  <si>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</si>
  <si>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</si>
  <si>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</si>
  <si>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</si>
  <si>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</si>
  <si>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</si>
  <si>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</si>
  <si>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</si>
  <si>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</si>
  <si>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</si>
  <si>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</si>
  <si>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</si>
  <si>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</si>
  <si>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</si>
  <si>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</si>
  <si>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</si>
  <si>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</si>
  <si>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</si>
  <si>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</si>
  <si>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</si>
  <si>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</si>
  <si>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</si>
  <si>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</si>
  <si>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</si>
  <si>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</si>
  <si>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</si>
  <si>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</si>
  <si>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</si>
  <si>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</si>
  <si>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</si>
  <si>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</si>
  <si>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</si>
  <si>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</si>
  <si>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</si>
  <si>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</si>
  <si>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</si>
  <si>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</si>
  <si>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</si>
  <si>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</si>
  <si>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</si>
  <si>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</si>
  <si>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</si>
  <si>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</si>
  <si>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</si>
  <si>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</si>
  <si>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</si>
  <si>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</si>
  <si>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</si>
  <si>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</si>
  <si>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</si>
  <si>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</si>
  <si>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</si>
  <si>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</si>
  <si>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</si>
  <si>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</si>
  <si>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</si>
  <si>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</si>
  <si>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</si>
  <si>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</si>
  <si>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</si>
  <si>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</si>
  <si>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</si>
  <si>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</si>
  <si>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</si>
  <si>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</si>
  <si>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</si>
  <si>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</si>
  <si>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</si>
  <si>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</si>
  <si>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</si>
  <si>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</si>
  <si>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</si>
  <si>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</si>
  <si>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</si>
  <si>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</si>
  <si>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</si>
  <si>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</si>
  <si>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</si>
  <si>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</si>
  <si>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</si>
  <si>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</si>
  <si>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</si>
  <si>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</si>
  <si>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</si>
  <si>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</si>
  <si>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</si>
  <si>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</si>
  <si>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</si>
  <si>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</si>
  <si>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</si>
  <si>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</si>
  <si>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</si>
  <si>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</si>
  <si>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</si>
  <si>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</si>
  <si>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</si>
  <si>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</si>
  <si>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</si>
  <si>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</si>
  <si>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</si>
  <si>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</si>
  <si>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</si>
  <si>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</si>
  <si>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</si>
  <si>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</si>
  <si>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</si>
  <si>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</si>
  <si>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</si>
  <si>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</si>
  <si>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</si>
  <si>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</si>
  <si>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</si>
  <si>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</si>
  <si>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</si>
  <si>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</si>
  <si>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</si>
  <si>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</si>
  <si>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</si>
  <si>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</si>
  <si>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</si>
  <si>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</si>
  <si>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</si>
  <si>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</si>
  <si>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</si>
  <si>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</si>
  <si>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</si>
  <si>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</si>
  <si>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</si>
  <si>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</si>
  <si>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</si>
  <si>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</si>
  <si>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</si>
  <si>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</si>
  <si>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</si>
  <si>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</si>
  <si>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</si>
  <si>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</si>
  <si>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</si>
  <si>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</si>
  <si>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</si>
  <si>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</si>
  <si>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</si>
  <si>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</si>
  <si>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</si>
  <si>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</si>
  <si>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</si>
  <si>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</si>
  <si>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</si>
  <si>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</si>
  <si>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</si>
  <si>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</si>
  <si>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</si>
  <si>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</si>
  <si>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</si>
  <si>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</si>
  <si>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</si>
  <si>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</si>
  <si>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</si>
  <si>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</si>
  <si>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</si>
  <si>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</si>
  <si>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</si>
  <si>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</si>
  <si>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</si>
  <si>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</si>
  <si>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</si>
  <si>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</si>
  <si>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</si>
  <si>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</si>
  <si>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</si>
  <si>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</si>
  <si>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</si>
  <si>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</si>
  <si>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</si>
  <si>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</si>
  <si>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</si>
  <si>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</si>
  <si>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</si>
  <si>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</si>
  <si>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</si>
  <si>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</si>
  <si>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</si>
  <si>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</si>
  <si>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</si>
  <si>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</si>
  <si>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</si>
  <si>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</si>
  <si>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</si>
  <si>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</si>
  <si>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</si>
  <si>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</si>
  <si>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</si>
  <si>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</si>
  <si>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</si>
  <si>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</si>
  <si>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</si>
  <si>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</si>
  <si>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</si>
  <si>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</si>
  <si>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</si>
  <si>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</si>
  <si>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</si>
  <si>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</si>
  <si>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</si>
  <si>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</si>
  <si>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</si>
  <si>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</si>
  <si>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</si>
  <si>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</si>
  <si>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</si>
  <si>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</si>
  <si>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</si>
  <si>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</si>
  <si>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</si>
  <si>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</si>
  <si>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</si>
  <si>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</si>
  <si>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</si>
  <si>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</si>
  <si>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</si>
  <si>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</si>
  <si>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</si>
  <si>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</si>
  <si>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</si>
  <si>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</si>
  <si>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</si>
  <si>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</si>
  <si>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</si>
  <si>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</si>
  <si>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</si>
  <si>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</si>
  <si>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</si>
  <si>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</si>
  <si>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</si>
  <si>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</si>
  <si>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</si>
  <si>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</si>
  <si>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</si>
  <si>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</si>
  <si>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</si>
  <si>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</si>
  <si>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</si>
  <si>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</si>
  <si>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</si>
  <si>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</si>
  <si>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</si>
  <si>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</si>
  <si>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</si>
  <si>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</si>
  <si>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</si>
  <si>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</si>
  <si>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</si>
  <si>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</si>
  <si>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</si>
  <si>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</si>
  <si>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</si>
  <si>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</si>
  <si>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</si>
  <si>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</si>
  <si>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</si>
  <si>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</si>
  <si>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</si>
  <si>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</si>
  <si>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</si>
  <si>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</si>
  <si>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</si>
  <si>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</si>
  <si>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</si>
  <si>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</si>
  <si>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</si>
  <si>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</si>
  <si>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</si>
  <si>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</si>
  <si>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</si>
  <si>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</si>
  <si>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</si>
  <si>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</si>
  <si>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</si>
  <si>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</si>
  <si>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</si>
  <si>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</si>
  <si>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</si>
  <si>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</si>
  <si>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</si>
  <si>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</si>
  <si>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</si>
  <si>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</si>
  <si>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</si>
  <si>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</si>
  <si>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</si>
  <si>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</si>
  <si>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</si>
  <si>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</si>
  <si>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</si>
  <si>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</si>
  <si>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</si>
  <si>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</si>
  <si>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</si>
  <si>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</si>
  <si>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</si>
  <si>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</si>
  <si>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</si>
  <si>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</si>
  <si>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</si>
  <si>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</si>
  <si>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</si>
  <si>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</si>
  <si>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</si>
  <si>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</si>
  <si>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</si>
  <si>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</si>
  <si>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</si>
  <si>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</si>
  <si>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</si>
  <si>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</si>
  <si>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</si>
  <si>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</si>
  <si>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</si>
  <si>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</si>
  <si>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</si>
  <si>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</si>
  <si>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</si>
  <si>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</si>
  <si>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</si>
  <si>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</si>
  <si>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</si>
  <si>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</si>
  <si>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</si>
  <si>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</si>
  <si>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</si>
  <si>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</si>
  <si>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</si>
  <si>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</si>
  <si>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</si>
  <si>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</si>
  <si>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</si>
  <si>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</si>
  <si>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</si>
  <si>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</si>
  <si>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</si>
  <si>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</si>
  <si>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</si>
  <si>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</si>
  <si>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</si>
  <si>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</si>
  <si>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</si>
  <si>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</si>
  <si>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</si>
  <si>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</si>
  <si>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</si>
  <si>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</si>
  <si>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</si>
  <si>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</si>
  <si>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</si>
  <si>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</si>
  <si>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</si>
  <si>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</si>
  <si>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</si>
  <si>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</si>
  <si>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</si>
  <si>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</si>
  <si>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</si>
  <si>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</si>
  <si>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</si>
  <si>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</si>
  <si>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</si>
  <si>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</si>
  <si>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</si>
  <si>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</si>
  <si>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</si>
  <si>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</si>
  <si>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</si>
  <si>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</si>
  <si>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</si>
  <si>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</si>
  <si>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</si>
  <si>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</si>
  <si>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</si>
  <si>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</si>
  <si>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</si>
  <si>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</si>
  <si>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</si>
  <si>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</si>
  <si>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</si>
  <si>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</si>
  <si>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</si>
  <si>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</si>
  <si>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</si>
  <si>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</si>
  <si>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</si>
  <si>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</si>
  <si>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</si>
  <si>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</si>
  <si>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</si>
  <si>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</si>
  <si>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</si>
  <si>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</si>
  <si>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</si>
  <si>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</si>
  <si>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</si>
  <si>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</si>
  <si>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</si>
  <si>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</si>
  <si>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</si>
  <si>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</si>
  <si>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</si>
  <si>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</si>
  <si>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</si>
  <si>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</si>
  <si>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</si>
  <si>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</si>
  <si>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</si>
  <si>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</si>
  <si>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</si>
  <si>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</si>
  <si>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</si>
  <si>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</si>
  <si>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</si>
  <si>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</si>
  <si>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</si>
  <si>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</si>
  <si>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</si>
  <si>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</si>
  <si>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</si>
  <si>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</si>
  <si>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</si>
  <si>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</si>
  <si>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</si>
  <si>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</si>
  <si>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</si>
  <si>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</si>
  <si>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</si>
  <si>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</si>
  <si>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</si>
  <si>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</si>
  <si>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</si>
  <si>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</si>
  <si>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</si>
  <si>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</si>
  <si>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</si>
  <si>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</si>
  <si>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</si>
  <si>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</si>
  <si>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</si>
  <si>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</si>
  <si>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</si>
  <si>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</si>
  <si>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</si>
  <si>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</si>
  <si>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</si>
  <si>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</si>
  <si>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</si>
  <si>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</si>
  <si>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</si>
  <si>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</si>
  <si>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</si>
  <si>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</si>
  <si>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</si>
  <si>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</si>
  <si>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</si>
  <si>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</si>
  <si>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</si>
  <si>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</si>
  <si>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</si>
  <si>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</si>
  <si>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</si>
  <si>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</si>
  <si>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</si>
  <si>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</si>
  <si>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</si>
  <si>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</si>
  <si>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</si>
  <si>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</si>
  <si>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</si>
  <si>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</si>
  <si>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</si>
  <si>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</si>
  <si>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</si>
  <si>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</si>
  <si>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</si>
  <si>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</si>
  <si>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</si>
  <si>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</si>
  <si>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</si>
  <si>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</si>
  <si>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</si>
  <si>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</si>
  <si>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</si>
  <si>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</si>
  <si>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</si>
  <si>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</si>
  <si>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</si>
  <si>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</si>
  <si>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</si>
  <si>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</si>
  <si>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</si>
  <si>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</si>
  <si>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</si>
  <si>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</si>
  <si>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</si>
  <si>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</si>
  <si>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</si>
  <si>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</si>
  <si>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</si>
  <si>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</si>
  <si>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</si>
  <si>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</si>
  <si>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</si>
  <si>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</si>
  <si>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</si>
  <si>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</si>
  <si>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</si>
  <si>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</si>
  <si>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</si>
  <si>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</si>
  <si>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</si>
  <si>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</si>
  <si>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</si>
  <si>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</si>
  <si>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</si>
  <si>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</si>
  <si>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</si>
  <si>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</si>
  <si>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</si>
  <si>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</si>
  <si>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</si>
  <si>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</si>
  <si>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</si>
  <si>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</si>
  <si>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</si>
  <si>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</si>
  <si>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</si>
  <si>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</si>
  <si>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</si>
  <si>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</si>
  <si>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</si>
  <si>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</si>
  <si>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</si>
  <si>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</si>
  <si>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</si>
  <si>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</si>
  <si>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</si>
  <si>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</si>
  <si>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</si>
  <si>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</si>
  <si>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</si>
  <si>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</si>
  <si>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</si>
  <si>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</si>
  <si>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</si>
  <si>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</si>
  <si>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</si>
  <si>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</si>
  <si>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</si>
  <si>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</si>
  <si>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</si>
  <si>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</si>
  <si>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</si>
  <si>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</si>
  <si>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</si>
  <si>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</si>
  <si>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</si>
  <si>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</si>
  <si>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</si>
  <si>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</si>
  <si>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</si>
  <si>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</si>
  <si>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</si>
  <si>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</si>
  <si>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</si>
  <si>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</si>
  <si>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</si>
  <si>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</si>
  <si>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</si>
  <si>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</si>
  <si>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</si>
  <si>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</si>
  <si>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</si>
  <si>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</si>
  <si>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</si>
  <si>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</si>
  <si>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</si>
  <si>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</si>
  <si>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</si>
  <si>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</si>
  <si>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</si>
  <si>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</si>
  <si>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</si>
  <si>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</si>
  <si>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</si>
  <si>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</si>
  <si>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</si>
  <si>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</si>
  <si>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</si>
  <si>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</si>
  <si>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</si>
  <si>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</si>
  <si>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</si>
  <si>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</si>
  <si>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</si>
  <si>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</si>
  <si>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</si>
  <si>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</si>
  <si>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</si>
  <si>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</si>
  <si>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</si>
  <si>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</si>
  <si>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</si>
  <si>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</si>
  <si>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</si>
  <si>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</si>
  <si>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</si>
  <si>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</si>
  <si>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</si>
  <si>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</si>
  <si>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</si>
  <si>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</si>
  <si>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</si>
  <si>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</si>
  <si>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</si>
  <si>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</si>
  <si>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</si>
  <si>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</si>
  <si>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</si>
  <si>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</si>
  <si>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</si>
  <si>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</si>
  <si>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</si>
  <si>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</si>
  <si>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</si>
  <si>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</si>
  <si>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</si>
  <si>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</si>
  <si>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</si>
  <si>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</si>
  <si>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</si>
  <si>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</si>
  <si>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</si>
  <si>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</si>
  <si>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</si>
  <si>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</si>
  <si>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</si>
  <si>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</si>
  <si>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</si>
  <si>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</si>
  <si>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</si>
  <si>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</si>
  <si>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</si>
  <si>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</si>
  <si>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</si>
  <si>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</si>
  <si>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</si>
  <si>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</si>
  <si>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</si>
  <si>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</si>
  <si>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</si>
  <si>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</si>
  <si>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</si>
  <si>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</si>
  <si>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</si>
  <si>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</si>
  <si>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</si>
  <si>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</si>
  <si>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</si>
  <si>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</si>
  <si>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</si>
  <si>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</si>
  <si>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</si>
  <si>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</si>
  <si>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</si>
  <si>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</si>
  <si>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</si>
  <si>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</si>
  <si>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</si>
  <si>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</si>
  <si>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</si>
  <si>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</si>
  <si>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</si>
  <si>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</si>
  <si>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</si>
  <si>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</si>
  <si>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</si>
  <si>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</si>
  <si>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</si>
  <si>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</si>
  <si>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</si>
  <si>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</si>
  <si>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</si>
  <si>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</si>
  <si>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</si>
  <si>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</si>
  <si>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</si>
  <si>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</si>
  <si>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</si>
  <si>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</si>
  <si>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</si>
  <si>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</si>
  <si>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</si>
  <si>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</si>
  <si>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</si>
  <si>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</si>
  <si>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</si>
  <si>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</si>
  <si>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</si>
  <si>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</si>
  <si>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</si>
  <si>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</si>
  <si>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</si>
  <si>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</si>
  <si>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</si>
  <si>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</si>
  <si>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</si>
  <si>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</si>
  <si>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</si>
  <si>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</si>
  <si>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</si>
  <si>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</si>
  <si>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</si>
  <si>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</si>
  <si>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</si>
  <si>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</si>
  <si>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</si>
  <si>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</si>
  <si>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</si>
  <si>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</si>
  <si>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</si>
  <si>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</si>
  <si>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</si>
  <si>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</si>
  <si>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</si>
  <si>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</si>
  <si>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</si>
  <si>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</si>
  <si>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</si>
  <si>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</si>
  <si>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</si>
  <si>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</si>
  <si>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</si>
  <si>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</si>
  <si>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</si>
  <si>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</si>
  <si>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</si>
  <si>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</si>
  <si>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</si>
  <si>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</si>
  <si>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</si>
  <si>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</si>
  <si>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</si>
  <si>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</si>
  <si>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</si>
  <si>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</si>
  <si>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</si>
  <si>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</si>
  <si>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</si>
  <si>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</si>
  <si>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</si>
  <si>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</si>
  <si>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</si>
  <si>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</si>
  <si>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</si>
  <si>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</si>
  <si>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</si>
  <si>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</si>
  <si>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</si>
  <si>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</si>
  <si>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</si>
  <si>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</si>
  <si>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</si>
  <si>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</si>
  <si>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</si>
  <si>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</si>
  <si>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</si>
  <si>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</si>
  <si>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</si>
  <si>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</si>
  <si>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</si>
  <si>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</si>
  <si>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</si>
  <si>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</si>
  <si>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</si>
  <si>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</si>
  <si>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</si>
  <si>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</si>
  <si>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</si>
  <si>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</si>
  <si>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</si>
  <si>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</si>
  <si>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</si>
  <si>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</si>
  <si>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</si>
  <si>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</si>
  <si>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</si>
  <si>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</si>
  <si>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</si>
  <si>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</si>
  <si>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</si>
  <si>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</si>
  <si>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</si>
  <si>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</si>
  <si>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</si>
  <si>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</si>
  <si>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</si>
  <si>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</si>
  <si>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</si>
  <si>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</si>
  <si>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</si>
  <si>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</si>
  <si>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</si>
  <si>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</si>
  <si>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</si>
  <si>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</si>
  <si>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</si>
  <si>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</si>
  <si>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</si>
  <si>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</si>
  <si>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</si>
  <si>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</si>
  <si>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</si>
  <si>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</si>
  <si>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</si>
  <si>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</si>
  <si>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</si>
  <si>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</si>
  <si>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</si>
  <si>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</si>
  <si>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</si>
  <si>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</si>
  <si>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</si>
  <si>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</si>
  <si>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</si>
  <si>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</si>
  <si>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</si>
  <si>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</si>
  <si>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</si>
  <si>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</si>
  <si>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</si>
  <si>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</si>
  <si>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</si>
  <si>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</si>
  <si>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</si>
  <si>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</si>
  <si>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</si>
  <si>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</si>
  <si>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</si>
  <si>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</si>
  <si>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</si>
  <si>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</si>
  <si>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</si>
  <si>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</si>
  <si>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</si>
  <si>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</si>
  <si>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</si>
  <si>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</si>
  <si>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</si>
  <si>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</si>
  <si>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</si>
  <si>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</si>
  <si>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</si>
  <si>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</si>
  <si>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</si>
  <si>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</si>
  <si>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</si>
  <si>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</si>
  <si>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</si>
  <si>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</si>
  <si>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</si>
  <si>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</si>
  <si>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</si>
  <si>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</si>
  <si>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</si>
  <si>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</si>
  <si>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</si>
  <si>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</si>
  <si>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</si>
  <si>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</si>
  <si>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</si>
  <si>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</si>
  <si>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</si>
  <si>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</si>
  <si>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</si>
  <si>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</si>
  <si>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</si>
  <si>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</si>
  <si>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</si>
  <si>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</si>
  <si>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</si>
  <si>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</si>
  <si>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</si>
  <si>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</si>
  <si>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</si>
  <si>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</si>
  <si>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</si>
  <si>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</si>
  <si>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</si>
  <si>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</si>
  <si>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</si>
  <si>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</si>
  <si>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</si>
  <si>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</si>
  <si>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</si>
  <si>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</si>
  <si>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</si>
  <si>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</si>
  <si>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</si>
  <si>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</si>
  <si>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</si>
  <si>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</si>
  <si>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</si>
  <si>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</si>
  <si>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</si>
  <si>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</si>
  <si>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</si>
  <si>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</si>
  <si>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</si>
  <si>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</si>
  <si>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</si>
  <si>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</si>
  <si>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</si>
  <si>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</si>
  <si>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</si>
  <si>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</si>
  <si>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</si>
  <si>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</si>
  <si>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</si>
  <si>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</si>
  <si>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</si>
  <si>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</si>
  <si>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</si>
  <si>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</si>
  <si>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</si>
  <si>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</si>
  <si>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</si>
  <si>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</si>
  <si>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</si>
  <si>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</si>
  <si>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</si>
  <si>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</si>
  <si>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</si>
  <si>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</si>
  <si>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</si>
  <si>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</si>
  <si>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</si>
  <si>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</si>
  <si>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</si>
  <si>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</si>
  <si>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</si>
  <si>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</si>
  <si>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</si>
  <si>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</si>
  <si>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</si>
  <si>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</si>
  <si>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</si>
  <si>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</si>
  <si>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</si>
  <si>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</si>
  <si>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</si>
  <si>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</si>
  <si>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</si>
  <si>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</si>
  <si>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</si>
  <si>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</si>
  <si>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</si>
  <si>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</si>
  <si>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</si>
  <si>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</si>
  <si>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</si>
  <si>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</si>
  <si>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</si>
  <si>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</si>
  <si>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</si>
  <si>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</si>
  <si>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</si>
  <si>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</si>
  <si>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</si>
  <si>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</si>
  <si>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</si>
  <si>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</si>
  <si>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</si>
  <si>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</si>
  <si>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</si>
  <si>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</si>
  <si>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</si>
  <si>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</si>
  <si>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</si>
  <si>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</si>
  <si>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</si>
  <si>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</si>
  <si>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</si>
  <si>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</si>
  <si>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</si>
  <si>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</si>
  <si>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</si>
  <si>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</si>
  <si>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</si>
  <si>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</si>
  <si>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</si>
  <si>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</si>
  <si>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</si>
  <si>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</si>
  <si>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</si>
  <si>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</si>
  <si>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</si>
  <si>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</si>
  <si>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</si>
  <si>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</si>
  <si>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</si>
  <si>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</si>
  <si>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</si>
  <si>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</si>
  <si>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</si>
  <si>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</si>
  <si>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</si>
  <si>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</si>
  <si>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</si>
  <si>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</si>
  <si>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</si>
  <si>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</si>
  <si>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</si>
  <si>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</si>
  <si>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</si>
  <si>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</si>
  <si>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</si>
  <si>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</si>
  <si>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</si>
  <si>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</si>
  <si>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</si>
  <si>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</si>
  <si>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</si>
  <si>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</si>
  <si>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</si>
  <si>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</si>
  <si>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</si>
  <si>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</si>
  <si>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</si>
  <si>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</si>
  <si>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</si>
  <si>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</si>
  <si>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</si>
  <si>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</si>
  <si>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</si>
  <si>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</si>
  <si>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</si>
  <si>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</si>
  <si>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</si>
  <si>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</si>
  <si>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</si>
  <si>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</si>
  <si>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</si>
  <si>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</si>
  <si>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</si>
  <si>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</si>
  <si>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</si>
  <si>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</si>
  <si>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</si>
  <si>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</si>
  <si>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</si>
  <si>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</si>
  <si>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</si>
  <si>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</si>
  <si>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</si>
  <si>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</si>
  <si>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</si>
  <si>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</si>
  <si>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</si>
  <si>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</si>
  <si>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</si>
  <si>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</si>
  <si>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</si>
  <si>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</si>
  <si>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</si>
  <si>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</si>
  <si>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</si>
  <si>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</si>
  <si>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</si>
  <si>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</si>
  <si>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</si>
  <si>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</si>
  <si>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</si>
  <si>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</si>
  <si>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</si>
  <si>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</si>
  <si>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</si>
  <si>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</si>
  <si>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</si>
  <si>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</si>
  <si>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</si>
  <si>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</si>
  <si>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</si>
  <si>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</si>
  <si>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</si>
  <si>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</si>
  <si>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</si>
  <si>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</si>
  <si>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</si>
  <si>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</si>
  <si>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</si>
  <si>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</si>
  <si>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</si>
  <si>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</si>
  <si>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</si>
  <si>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</si>
  <si>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</si>
  <si>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</si>
  <si>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</si>
  <si>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</si>
  <si>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</si>
  <si>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</si>
  <si>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</si>
  <si>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</si>
  <si>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</si>
  <si>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</si>
  <si>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</si>
  <si>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</si>
  <si>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</si>
  <si>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</si>
  <si>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</si>
  <si>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</si>
  <si>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</si>
  <si>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</si>
  <si>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</si>
  <si>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</si>
  <si>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</si>
  <si>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</si>
  <si>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</si>
  <si>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</si>
  <si>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</si>
  <si>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</si>
  <si>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</si>
  <si>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</si>
  <si>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</si>
  <si>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</si>
  <si>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</si>
  <si>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</si>
  <si>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</si>
  <si>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</si>
  <si>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</si>
  <si>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</si>
  <si>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</si>
  <si>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</si>
  <si>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</si>
  <si>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</si>
  <si>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</si>
  <si>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</si>
  <si>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</si>
  <si>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</si>
  <si>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</si>
  <si>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</si>
  <si>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</si>
  <si>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</si>
  <si>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</si>
  <si>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</si>
  <si>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</si>
  <si>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</si>
  <si>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</si>
  <si>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</si>
  <si>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</si>
  <si>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</si>
  <si>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</si>
  <si>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</si>
  <si>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</si>
  <si>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</si>
  <si>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</si>
  <si>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</si>
  <si>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</si>
  <si>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</si>
  <si>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</si>
  <si>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</si>
  <si>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</si>
  <si>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</si>
  <si>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</si>
  <si>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</si>
  <si>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</si>
  <si>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</si>
  <si>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</si>
  <si>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</si>
  <si>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</si>
  <si>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</si>
  <si>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</si>
  <si>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</si>
  <si>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</si>
  <si>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</si>
  <si>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</si>
  <si>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</si>
  <si>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</si>
  <si>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</si>
  <si>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</si>
  <si>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</si>
  <si>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</si>
  <si>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</si>
  <si>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</si>
  <si>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</si>
  <si>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</si>
  <si>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</si>
  <si>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</si>
  <si>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</si>
  <si>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</si>
  <si>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</si>
  <si>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</si>
  <si>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</si>
  <si>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</si>
  <si>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</si>
  <si>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</si>
  <si>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</si>
  <si>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</si>
  <si>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</si>
  <si>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</si>
  <si>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</si>
  <si>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</si>
  <si>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</si>
  <si>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</si>
  <si>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</si>
  <si>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</si>
  <si>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</si>
  <si>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</si>
  <si>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</si>
  <si>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</si>
  <si>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</si>
  <si>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</si>
  <si>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</si>
  <si>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</si>
  <si>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</si>
  <si>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</si>
  <si>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</si>
  <si>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</si>
  <si>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</si>
  <si>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</si>
  <si>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</si>
  <si>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</si>
  <si>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</si>
  <si>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</si>
  <si>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</si>
  <si>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</si>
  <si>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</si>
  <si>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</si>
  <si>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</si>
  <si>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</si>
  <si>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</si>
  <si>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</si>
  <si>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</si>
  <si>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</si>
  <si>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</si>
  <si>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</si>
  <si>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</si>
  <si>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</si>
  <si>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</si>
  <si>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</si>
  <si>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</si>
  <si>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</si>
  <si>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</si>
  <si>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</si>
  <si>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</si>
  <si>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</si>
  <si>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</si>
  <si>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</si>
  <si>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</si>
  <si>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</si>
  <si>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</si>
  <si>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</si>
  <si>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</si>
  <si>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</si>
  <si>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</si>
  <si>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</si>
  <si>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</si>
  <si>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</si>
  <si>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</si>
  <si>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</si>
  <si>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</si>
  <si>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</si>
  <si>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</si>
  <si>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</si>
  <si>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</si>
  <si>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</si>
  <si>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</si>
  <si>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</si>
  <si>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</si>
  <si>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</si>
  <si>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</si>
  <si>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</si>
  <si>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</si>
  <si>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</si>
  <si>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</si>
  <si>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</si>
  <si>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</si>
  <si>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</si>
  <si>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</si>
  <si>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</si>
  <si>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</si>
  <si>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</si>
  <si>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</si>
  <si>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</si>
  <si>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</si>
  <si>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</si>
  <si>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</si>
  <si>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</si>
  <si>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</si>
  <si>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</si>
  <si>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</si>
  <si>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</si>
  <si>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</si>
  <si>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</si>
  <si>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</si>
  <si>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</si>
  <si>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</si>
  <si>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</si>
  <si>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</si>
  <si>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</si>
  <si>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</si>
  <si>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</si>
  <si>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</si>
  <si>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</si>
  <si>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</si>
  <si>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</si>
  <si>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</si>
  <si>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</si>
  <si>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</si>
  <si>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</si>
  <si>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</si>
  <si>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</si>
  <si>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</si>
  <si>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</si>
  <si>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</si>
  <si>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</si>
  <si>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</si>
  <si>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</si>
  <si>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</si>
  <si>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</si>
  <si>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</si>
  <si>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</si>
  <si>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</si>
  <si>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</si>
  <si>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</si>
  <si>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</si>
  <si>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</si>
  <si>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</si>
  <si>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</si>
  <si>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</si>
  <si>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</si>
  <si>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</si>
  <si>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</si>
  <si>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</si>
  <si>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</si>
  <si>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</si>
  <si>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</si>
  <si>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</si>
  <si>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</si>
  <si>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</si>
  <si>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</si>
  <si>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</si>
  <si>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</si>
  <si>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</si>
  <si>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</si>
  <si>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</si>
  <si>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</si>
  <si>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</si>
  <si>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</si>
  <si>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</si>
  <si>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</si>
  <si>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</si>
  <si>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</si>
  <si>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</si>
  <si>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</si>
  <si>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</si>
  <si>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</si>
  <si>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</si>
  <si>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</si>
  <si>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</si>
  <si>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</si>
  <si>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</si>
  <si>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</si>
  <si>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</si>
  <si>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</si>
  <si>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</si>
  <si>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</si>
  <si>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</si>
  <si>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</si>
  <si>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</si>
  <si>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</si>
  <si>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</si>
  <si>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</si>
  <si>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</si>
  <si>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</si>
  <si>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</si>
  <si>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</si>
  <si>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</si>
  <si>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</si>
  <si>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</si>
  <si>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</si>
  <si>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</si>
  <si>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</si>
  <si>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</si>
  <si>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</si>
  <si>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</si>
  <si>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</si>
  <si>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</si>
  <si>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</si>
  <si>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</si>
  <si>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</si>
  <si>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</si>
  <si>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</si>
  <si>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</si>
  <si>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</si>
  <si>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</si>
  <si>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</si>
  <si>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</si>
  <si>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</si>
  <si>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</si>
  <si>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</si>
  <si>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</si>
  <si>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</si>
  <si>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</si>
  <si>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</si>
  <si>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</si>
  <si>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</si>
  <si>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</si>
  <si>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</si>
  <si>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</si>
  <si>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</si>
  <si>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</si>
  <si>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</si>
  <si>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</si>
  <si>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</si>
  <si>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</si>
  <si>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</si>
  <si>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</si>
  <si>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</si>
  <si>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</si>
  <si>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</si>
  <si>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</si>
  <si>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</si>
  <si>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</si>
  <si>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</si>
  <si>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</si>
  <si>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</si>
  <si>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</si>
  <si>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</si>
  <si>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</si>
  <si>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</si>
  <si>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</si>
  <si>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</si>
  <si>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</si>
  <si>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</si>
  <si>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</si>
  <si>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</si>
  <si>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</si>
  <si>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</si>
  <si>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</si>
  <si>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</si>
  <si>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</si>
  <si>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</si>
  <si>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</si>
  <si>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</si>
  <si>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</si>
  <si>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</si>
  <si>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</si>
  <si>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</si>
  <si>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</si>
  <si>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</si>
  <si>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</si>
  <si>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</si>
  <si>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</si>
  <si>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</si>
  <si>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</si>
  <si>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</si>
  <si>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</si>
  <si>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</si>
  <si>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</si>
  <si>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</si>
  <si>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</si>
  <si>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</si>
  <si>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</si>
  <si>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</si>
  <si>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</si>
  <si>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</si>
  <si>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</si>
  <si>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</si>
  <si>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</si>
  <si>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</si>
  <si>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</si>
  <si>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</si>
  <si>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</si>
  <si>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</si>
  <si>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</si>
  <si>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</si>
  <si>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</si>
  <si>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</si>
  <si>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</si>
  <si>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</si>
  <si>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</si>
  <si>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</si>
  <si>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</si>
  <si>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</si>
  <si>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</si>
  <si>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</si>
  <si>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</si>
  <si>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</si>
  <si>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</si>
  <si>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</si>
  <si>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</si>
  <si>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</si>
  <si>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</si>
  <si>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</si>
  <si>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</si>
  <si>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</si>
  <si>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</si>
  <si>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</si>
  <si>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</si>
  <si>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</si>
  <si>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</si>
  <si>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</si>
  <si>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</si>
  <si>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</si>
  <si>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</si>
  <si>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</si>
  <si>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</si>
  <si>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</si>
  <si>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</si>
  <si>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</si>
  <si>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</si>
  <si>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</si>
  <si>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</si>
  <si>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</si>
  <si>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</si>
  <si>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</si>
  <si>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</si>
  <si>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</si>
  <si>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</si>
  <si>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</si>
  <si>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</si>
  <si>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</si>
  <si>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</si>
  <si>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</si>
  <si>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</si>
  <si>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</si>
  <si>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</si>
  <si>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</si>
  <si>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</si>
  <si>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</si>
  <si>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</si>
  <si>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</si>
  <si>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</si>
  <si>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</si>
  <si>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</si>
  <si>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</si>
  <si>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</si>
  <si>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</si>
  <si>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</si>
  <si>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</si>
  <si>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</si>
  <si>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</si>
  <si>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</si>
  <si>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</si>
  <si>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</si>
  <si>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</si>
  <si>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</si>
  <si>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</si>
  <si>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</si>
  <si>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</si>
  <si>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</si>
  <si>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</si>
  <si>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</si>
  <si>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</si>
  <si>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</si>
  <si>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</si>
  <si>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</si>
  <si>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</si>
  <si>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</si>
  <si>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</si>
  <si>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</si>
  <si>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</si>
  <si>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</si>
  <si>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</si>
  <si>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</si>
  <si>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</si>
  <si>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</si>
  <si>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</si>
  <si>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</si>
  <si>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</si>
  <si>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</si>
  <si>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</si>
  <si>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</si>
  <si>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</si>
  <si>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</si>
  <si>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</si>
  <si>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</si>
  <si>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</si>
  <si>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</si>
  <si>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</si>
  <si>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</si>
  <si>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</si>
  <si>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</si>
  <si>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</si>
  <si>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</si>
  <si>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</si>
  <si>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</si>
  <si>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</si>
  <si>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</si>
  <si>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</si>
  <si>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</si>
  <si>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</si>
  <si>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</si>
  <si>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</si>
  <si>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</si>
  <si>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</si>
  <si>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</si>
  <si>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</si>
  <si>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</si>
  <si>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</si>
  <si>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</si>
  <si>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</si>
  <si>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</si>
  <si>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</si>
  <si>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</si>
  <si>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</si>
  <si>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</si>
  <si>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</si>
  <si>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</si>
  <si>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</si>
  <si>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</si>
  <si>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</si>
  <si>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</si>
  <si>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</si>
  <si>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</si>
  <si>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</si>
  <si>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</si>
  <si>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</si>
  <si>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</si>
  <si>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</si>
  <si>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</si>
  <si>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</si>
  <si>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</si>
  <si>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</si>
  <si>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</si>
  <si>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</si>
  <si>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</si>
  <si>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</si>
  <si>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</si>
  <si>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</si>
  <si>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</si>
  <si>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</si>
  <si>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</si>
  <si>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</si>
  <si>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</si>
  <si>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</si>
  <si>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</si>
  <si>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</si>
  <si>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</si>
  <si>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</si>
  <si>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</si>
  <si>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</si>
  <si>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</si>
  <si>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</si>
  <si>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</si>
  <si>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</si>
  <si>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</si>
  <si>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</si>
  <si>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</si>
  <si>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</si>
  <si>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</si>
  <si>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</si>
  <si>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</si>
  <si>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</si>
  <si>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</si>
  <si>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</si>
  <si>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</si>
  <si>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</si>
  <si>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</si>
  <si>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</si>
  <si>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</si>
  <si>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</si>
  <si>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</si>
  <si>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</si>
  <si>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</si>
  <si>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</si>
  <si>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</si>
  <si>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</si>
  <si>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</si>
  <si>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</si>
  <si>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</si>
  <si>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</si>
  <si>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</si>
  <si>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</si>
  <si>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</si>
  <si>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</si>
  <si>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</si>
  <si>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</si>
  <si>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</si>
  <si>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</si>
  <si>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</si>
  <si>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</si>
  <si>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</si>
  <si>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</si>
  <si>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</si>
  <si>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</si>
  <si>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</si>
  <si>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</si>
  <si>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</si>
  <si>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</si>
  <si>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</si>
  <si>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</si>
  <si>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</si>
  <si>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</si>
  <si>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</si>
  <si>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</si>
  <si>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</si>
  <si>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</si>
  <si>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</si>
  <si>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</si>
  <si>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</si>
  <si>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</si>
  <si>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</si>
  <si>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</si>
  <si>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</si>
  <si>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</si>
  <si>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</si>
  <si>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</si>
  <si>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</si>
  <si>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</si>
  <si>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</si>
  <si>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</si>
  <si>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</si>
  <si>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</si>
  <si>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</si>
  <si>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</si>
  <si>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</si>
  <si>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</si>
  <si>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</si>
  <si>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</si>
  <si>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</si>
  <si>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</si>
  <si>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</si>
  <si>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</si>
  <si>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</si>
  <si>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</si>
  <si>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</si>
  <si>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</si>
  <si>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</si>
  <si>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</si>
  <si>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</si>
  <si>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</si>
  <si>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</si>
  <si>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</si>
  <si>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</si>
  <si>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</si>
  <si>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</si>
  <si>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</si>
  <si>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</si>
  <si>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</si>
  <si>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</si>
  <si>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</si>
  <si>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</si>
  <si>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</si>
  <si>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</si>
  <si>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</si>
  <si>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</si>
  <si>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</si>
  <si>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</si>
  <si>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</si>
  <si>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</si>
  <si>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</si>
  <si>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</si>
  <si>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</si>
  <si>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</si>
  <si>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</si>
  <si>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</si>
  <si>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</si>
  <si>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</si>
  <si>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</si>
  <si>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</si>
  <si>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</si>
  <si>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</si>
  <si>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</si>
  <si>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</si>
  <si>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</si>
  <si>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</si>
  <si>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</si>
  <si>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</si>
  <si>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</si>
  <si>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</si>
  <si>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</si>
  <si>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</si>
  <si>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</si>
  <si>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</si>
  <si>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</si>
  <si>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</si>
  <si>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</si>
  <si>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</si>
  <si>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</si>
  <si>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</si>
  <si>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</si>
  <si>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</si>
  <si>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</si>
  <si>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</si>
  <si>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</si>
  <si>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</si>
  <si>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</si>
  <si>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</si>
  <si>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</si>
  <si>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</si>
  <si>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</si>
  <si>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</si>
  <si>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</si>
  <si>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</si>
  <si>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</si>
  <si>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</si>
  <si>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</si>
  <si>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</si>
  <si>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</si>
  <si>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</si>
  <si>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</si>
  <si>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</si>
  <si>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</si>
  <si>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</si>
  <si>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</si>
  <si>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</si>
  <si>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</si>
  <si>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</si>
  <si>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</si>
  <si>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</si>
  <si>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</si>
  <si>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</si>
  <si>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</si>
  <si>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</si>
  <si>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</si>
  <si>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</si>
  <si>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</si>
  <si>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</si>
  <si>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</si>
  <si>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</si>
  <si>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</si>
  <si>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</si>
  <si>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</si>
  <si>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</si>
  <si>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</si>
  <si>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</si>
  <si>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</si>
  <si>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</si>
  <si>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</si>
  <si>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</si>
  <si>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</si>
  <si>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</si>
  <si>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</si>
  <si>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</si>
  <si>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</si>
  <si>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</si>
  <si>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</si>
  <si>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</si>
  <si>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</si>
  <si>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</si>
  <si>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</si>
  <si>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</si>
  <si>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</si>
  <si>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</si>
  <si>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</si>
  <si>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</si>
  <si>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</si>
  <si>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</si>
  <si>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</si>
  <si>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</si>
  <si>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</si>
  <si>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</si>
  <si>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</si>
  <si>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</si>
  <si>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</si>
  <si>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</si>
  <si>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</si>
  <si>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</si>
  <si>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</si>
  <si>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</si>
  <si>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</si>
  <si>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</si>
  <si>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</si>
  <si>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</si>
  <si>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</si>
  <si>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</si>
  <si>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</si>
  <si>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</si>
  <si>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</si>
  <si>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</si>
  <si>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</si>
  <si>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</si>
  <si>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</si>
  <si>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</si>
  <si>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</si>
  <si>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</si>
  <si>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</si>
  <si>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</si>
  <si>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</si>
  <si>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</si>
  <si>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</si>
  <si>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</si>
  <si>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</si>
  <si>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</si>
  <si>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</si>
  <si>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</si>
  <si>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</si>
  <si>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</si>
  <si>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</si>
  <si>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</si>
  <si>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</si>
  <si>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</si>
  <si>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</si>
  <si>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</si>
  <si>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</si>
  <si>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</si>
  <si>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</si>
  <si>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</si>
  <si>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</si>
  <si>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</si>
  <si>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</si>
  <si>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</si>
  <si>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</si>
  <si>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</si>
  <si>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</si>
  <si>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</si>
  <si>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</si>
  <si>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</si>
  <si>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</si>
  <si>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</si>
  <si>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</si>
  <si>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</si>
  <si>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</si>
  <si>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</si>
  <si>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</si>
  <si>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</si>
  <si>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</si>
  <si>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</si>
  <si>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</si>
  <si>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</si>
  <si>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</si>
  <si>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</si>
  <si>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</si>
  <si>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</si>
  <si>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</si>
  <si>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</si>
  <si>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</si>
  <si>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</si>
  <si>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</si>
  <si>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</si>
  <si>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</si>
  <si>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</si>
  <si>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</si>
  <si>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</si>
  <si>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</si>
  <si>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</si>
  <si>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</si>
  <si>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</si>
  <si>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</si>
  <si>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</si>
  <si>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</si>
  <si>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</si>
  <si>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</si>
  <si>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</si>
  <si>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</si>
  <si>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</si>
  <si>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</si>
  <si>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</si>
  <si>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</si>
  <si>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</si>
  <si>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</si>
  <si>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</si>
  <si>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</si>
  <si>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</si>
  <si>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</si>
  <si>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</si>
  <si>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</si>
  <si>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</si>
  <si>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</si>
  <si>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</si>
  <si>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</si>
  <si>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</si>
  <si>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</si>
  <si>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</si>
  <si>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</si>
  <si>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</si>
  <si>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</si>
  <si>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</si>
  <si>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</si>
  <si>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</si>
  <si>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</si>
  <si>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</si>
  <si>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</si>
  <si>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</si>
  <si>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</si>
  <si>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</si>
  <si>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</si>
  <si>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</si>
  <si>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</si>
  <si>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</si>
  <si>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</si>
  <si>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</si>
  <si>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</si>
  <si>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</si>
  <si>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</si>
  <si>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</si>
  <si>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</si>
  <si>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</si>
  <si>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</si>
  <si>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</si>
  <si>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</si>
  <si>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</si>
  <si>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</si>
  <si>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</si>
  <si>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</si>
  <si>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</si>
  <si>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</si>
  <si>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</si>
  <si>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</si>
  <si>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</si>
  <si>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</si>
  <si>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</si>
  <si>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</si>
  <si>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</si>
  <si>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</si>
  <si>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</si>
  <si>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</si>
  <si>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</si>
  <si>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</si>
  <si>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</si>
  <si>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</si>
  <si>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</si>
  <si>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</si>
  <si>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</si>
  <si>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</si>
  <si>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</si>
  <si>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</si>
  <si>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</si>
  <si>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</si>
  <si>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</si>
  <si>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</si>
  <si>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</si>
  <si>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</si>
  <si>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</si>
  <si>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</si>
  <si>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</si>
  <si>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</si>
  <si>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</si>
  <si>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</si>
  <si>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</si>
  <si>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</si>
  <si>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</si>
  <si>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</si>
  <si>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</si>
  <si>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</si>
  <si>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</si>
  <si>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</si>
  <si>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</si>
  <si>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</si>
  <si>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</si>
  <si>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</si>
  <si>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</si>
  <si>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</si>
  <si>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</si>
  <si>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</si>
  <si>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</si>
  <si>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</si>
  <si>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</si>
  <si>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</si>
  <si>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</si>
  <si>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</si>
  <si>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</si>
  <si>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</si>
  <si>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</si>
  <si>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</si>
  <si>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</si>
  <si>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</si>
  <si>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</si>
  <si>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</si>
  <si>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</si>
  <si>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</si>
  <si>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</si>
  <si>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</si>
  <si>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</si>
  <si>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</si>
  <si>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</si>
  <si>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</si>
  <si>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</si>
  <si>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</si>
  <si>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</si>
  <si>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</si>
  <si>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</si>
  <si>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</si>
  <si>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</si>
  <si>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</si>
  <si>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</si>
  <si>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</si>
  <si>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</si>
  <si>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</si>
  <si>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</si>
  <si>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</si>
  <si>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</si>
  <si>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</si>
  <si>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</si>
  <si>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</si>
  <si>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</si>
  <si>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</si>
  <si>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</si>
  <si>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</si>
  <si>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</si>
  <si>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</si>
  <si>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</si>
  <si>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</si>
  <si>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</si>
  <si>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</si>
  <si>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</si>
  <si>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</si>
  <si>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</si>
  <si>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</si>
  <si>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</si>
  <si>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</si>
  <si>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</si>
  <si>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</si>
  <si>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</si>
  <si>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</si>
  <si>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</si>
  <si>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</si>
  <si>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</si>
  <si>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</si>
  <si>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</si>
  <si>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</si>
  <si>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</si>
  <si>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</si>
  <si>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</si>
  <si>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</si>
  <si>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</si>
  <si>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</si>
  <si>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</si>
  <si>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</si>
  <si>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</si>
  <si>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</si>
  <si>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</si>
  <si>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</si>
  <si>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</si>
  <si>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</si>
  <si>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</si>
  <si>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</si>
  <si>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</si>
  <si>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</si>
  <si>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</si>
  <si>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</si>
  <si>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</si>
  <si>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</si>
  <si>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</si>
  <si>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</si>
  <si>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</si>
  <si>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</si>
  <si>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</si>
  <si>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</si>
  <si>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</si>
  <si>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</si>
  <si>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</si>
  <si>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</si>
  <si>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</si>
  <si>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</si>
  <si>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</si>
  <si>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</si>
  <si>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</si>
  <si>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</si>
  <si>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</si>
  <si>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</si>
  <si>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</si>
  <si>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</si>
  <si>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</si>
  <si>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</si>
  <si>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</si>
  <si>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</si>
  <si>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</si>
  <si>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</si>
  <si>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</si>
  <si>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</si>
  <si>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</si>
  <si>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</si>
  <si>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</si>
  <si>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</si>
  <si>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</si>
  <si>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</si>
  <si>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</si>
  <si>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</si>
  <si>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</si>
  <si>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</si>
  <si>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</si>
  <si>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</si>
  <si>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</si>
  <si>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</si>
  <si>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</si>
  <si>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</si>
  <si>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</si>
  <si>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</si>
  <si>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</si>
  <si>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</si>
  <si>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</si>
  <si>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</si>
  <si>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</si>
  <si>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</si>
  <si>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</si>
  <si>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</si>
  <si>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</si>
  <si>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</si>
  <si>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</si>
  <si>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</si>
  <si>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</si>
  <si>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</si>
  <si>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</si>
  <si>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</si>
  <si>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</si>
  <si>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</si>
  <si>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</si>
  <si>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</si>
  <si>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</si>
  <si>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</si>
  <si>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</si>
  <si>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</si>
  <si>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</si>
  <si>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</si>
  <si>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</si>
  <si>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</si>
  <si>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</si>
  <si>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</si>
  <si>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</si>
  <si>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</si>
  <si>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</si>
  <si>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</si>
  <si>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</si>
  <si>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</si>
  <si>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</si>
  <si>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</si>
  <si>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</si>
  <si>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</si>
  <si>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</si>
  <si>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</si>
  <si>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</si>
  <si>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</si>
  <si>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</si>
  <si>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</si>
  <si>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</si>
  <si>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</si>
  <si>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</si>
  <si>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</si>
  <si>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</si>
  <si>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</si>
  <si>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</si>
  <si>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</si>
  <si>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</si>
  <si>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</si>
  <si>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</si>
  <si>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</si>
  <si>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</si>
  <si>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</si>
  <si>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</si>
  <si>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</si>
  <si>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</si>
  <si>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</si>
  <si>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</si>
  <si>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</si>
  <si>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</si>
  <si>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</si>
  <si>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</si>
  <si>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</si>
  <si>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</si>
  <si>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</si>
  <si>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</si>
  <si>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</si>
  <si>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</si>
  <si>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</si>
  <si>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</si>
  <si>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</si>
  <si>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</si>
  <si>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</si>
  <si>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</si>
  <si>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</si>
  <si>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</si>
  <si>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</si>
  <si>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</si>
  <si>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</si>
  <si>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</si>
  <si>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</si>
  <si>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</si>
  <si>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</si>
  <si>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</si>
  <si>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</si>
  <si>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</si>
  <si>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</si>
  <si>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</si>
  <si>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</si>
  <si>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</si>
  <si>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</si>
  <si>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</si>
  <si>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</si>
  <si>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</si>
  <si>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</si>
  <si>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</si>
  <si>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</si>
  <si>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</si>
  <si>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</si>
  <si>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</si>
  <si>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</si>
  <si>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</si>
  <si>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</si>
  <si>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</si>
  <si>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</si>
  <si>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</si>
  <si>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</si>
  <si>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</si>
  <si>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</si>
  <si>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</si>
  <si>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</si>
  <si>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</si>
  <si>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</si>
  <si>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</si>
  <si>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</si>
  <si>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</si>
  <si>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</si>
  <si>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</si>
  <si>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</si>
  <si>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</si>
  <si>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</si>
  <si>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</si>
  <si>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</si>
  <si>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</si>
  <si>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</si>
  <si>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</si>
  <si>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</si>
  <si>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</si>
  <si>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</si>
  <si>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</si>
  <si>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</si>
  <si>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</si>
  <si>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</si>
  <si>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</si>
  <si>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</si>
  <si>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</si>
  <si>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</si>
  <si>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</si>
  <si>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</si>
  <si>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</si>
  <si>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</si>
  <si>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</si>
  <si>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</si>
  <si>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</si>
  <si>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</si>
  <si>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</si>
  <si>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</si>
  <si>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</si>
  <si>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</si>
  <si>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</si>
  <si>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</si>
  <si>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</si>
  <si>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</si>
  <si>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</si>
  <si>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</si>
  <si>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</si>
  <si>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</si>
  <si>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</si>
  <si>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</si>
  <si>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</si>
  <si>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</si>
  <si>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</si>
  <si>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</si>
  <si>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</si>
  <si>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</si>
  <si>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</si>
  <si>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</si>
  <si>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</si>
  <si>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</si>
  <si>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</si>
  <si>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</si>
  <si>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</si>
  <si>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</si>
  <si>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</si>
  <si>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</si>
  <si>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</si>
  <si>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</si>
  <si>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</si>
  <si>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</si>
  <si>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</si>
  <si>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</si>
  <si>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</si>
  <si>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</si>
  <si>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</si>
  <si>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</si>
  <si>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</si>
  <si>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</si>
  <si>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</si>
  <si>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</si>
  <si>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</si>
  <si>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</si>
  <si>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</si>
  <si>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</si>
  <si>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</si>
  <si>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</si>
  <si>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</si>
  <si>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</si>
  <si>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</si>
  <si>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</si>
  <si>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</si>
  <si>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</si>
  <si>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</si>
  <si>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</si>
  <si>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</si>
  <si>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</si>
  <si>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</si>
  <si>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</si>
  <si>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</si>
  <si>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</si>
  <si>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</si>
  <si>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</si>
  <si>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</si>
  <si>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</si>
  <si>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</si>
  <si>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</si>
  <si>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</si>
  <si>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</si>
  <si>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</si>
  <si>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</si>
  <si>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</si>
  <si>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</si>
  <si>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</si>
  <si>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</si>
  <si>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</si>
  <si>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</si>
  <si>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</si>
  <si>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</si>
  <si>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</si>
  <si>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</si>
  <si>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</si>
  <si>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</si>
  <si>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</si>
  <si>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</si>
  <si>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</si>
  <si>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</si>
  <si>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</si>
  <si>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</si>
  <si>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</si>
  <si>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</si>
  <si>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</si>
  <si>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</si>
  <si>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</si>
  <si>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</si>
  <si>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</si>
  <si>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</si>
  <si>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</si>
  <si>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</si>
  <si>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</si>
  <si>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</si>
  <si>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</si>
  <si>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</si>
  <si>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</si>
  <si>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</si>
  <si>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</si>
  <si>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</si>
  <si>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</si>
  <si>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</si>
  <si>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</si>
  <si>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</si>
  <si>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</si>
  <si>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</si>
  <si>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</si>
  <si>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</si>
  <si>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</si>
  <si>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</si>
  <si>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</si>
  <si>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</si>
  <si>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</si>
  <si>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</si>
  <si>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</si>
  <si>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</si>
  <si>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</si>
  <si>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</si>
  <si>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</si>
  <si>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</si>
  <si>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</si>
  <si>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</si>
  <si>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</si>
  <si>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</si>
  <si>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</si>
  <si>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</si>
  <si>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</si>
  <si>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</si>
  <si>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</si>
  <si>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</si>
  <si>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</si>
  <si>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</si>
  <si>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</si>
  <si>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</si>
  <si>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</si>
  <si>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</si>
  <si>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</si>
  <si>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</si>
  <si>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</si>
  <si>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</si>
  <si>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</si>
  <si>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</si>
  <si>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</si>
  <si>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</si>
  <si>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</si>
  <si>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</si>
  <si>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</si>
  <si>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</si>
  <si>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</si>
  <si>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</si>
  <si>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</si>
  <si>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</si>
  <si>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</si>
  <si>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</si>
  <si>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</si>
  <si>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</si>
  <si>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</si>
  <si>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</si>
  <si>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</si>
  <si>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</si>
  <si>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</si>
  <si>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</si>
  <si>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</si>
  <si>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</si>
  <si>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</si>
  <si>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</si>
  <si>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</si>
  <si>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</si>
  <si>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</si>
  <si>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</si>
  <si>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</si>
  <si>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</si>
  <si>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</si>
  <si>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</si>
  <si>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</si>
  <si>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</si>
  <si>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</si>
  <si>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</si>
  <si>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</si>
  <si>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</si>
  <si>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</si>
  <si>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</si>
  <si>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</si>
  <si>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</si>
  <si>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</si>
  <si>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</si>
  <si>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</si>
  <si>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</si>
  <si>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</si>
  <si>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</si>
  <si>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</si>
  <si>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</si>
  <si>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</si>
  <si>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</si>
  <si>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</si>
  <si>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</si>
  <si>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</si>
  <si>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</si>
  <si>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</si>
  <si>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</si>
  <si>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</si>
  <si>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</si>
  <si>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</si>
  <si>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</si>
  <si>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</si>
  <si>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</si>
  <si>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</si>
  <si>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</si>
  <si>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</si>
  <si>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</si>
  <si>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</si>
  <si>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</si>
  <si>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</si>
  <si>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</si>
  <si>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</si>
  <si>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</si>
  <si>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</si>
  <si>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</si>
  <si>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</si>
  <si>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</si>
  <si>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</si>
  <si>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</si>
  <si>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</si>
  <si>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</si>
  <si>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</si>
  <si>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</si>
  <si>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</si>
  <si>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</si>
  <si>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</si>
  <si>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</si>
  <si>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</si>
  <si>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</si>
  <si>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</si>
  <si>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</si>
  <si>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</si>
  <si>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</si>
  <si>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</si>
  <si>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</si>
  <si>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</si>
  <si>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</si>
  <si>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</si>
  <si>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</si>
  <si>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</si>
  <si>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</si>
  <si>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</si>
  <si>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</si>
  <si>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</si>
  <si>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</si>
  <si>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</si>
  <si>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</si>
  <si>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</si>
  <si>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</si>
  <si>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</si>
  <si>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</si>
  <si>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</si>
  <si>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</si>
  <si>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</si>
  <si>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</si>
  <si>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</si>
  <si>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</si>
  <si>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</si>
  <si>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</si>
  <si>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</si>
  <si>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</si>
  <si>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</si>
  <si>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</si>
  <si>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</si>
  <si>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</si>
  <si>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</si>
  <si>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</si>
  <si>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</si>
  <si>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</si>
  <si>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</si>
  <si>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</si>
  <si>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</si>
  <si>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</si>
  <si>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</si>
  <si>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</si>
  <si>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</si>
  <si>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</si>
  <si>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</si>
  <si>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</si>
  <si>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</si>
  <si>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</si>
  <si>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</si>
  <si>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</si>
  <si>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</si>
  <si>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</si>
  <si>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</si>
  <si>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</si>
  <si>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</si>
  <si>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</si>
  <si>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</si>
  <si>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</si>
  <si>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</si>
  <si>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</si>
  <si>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</si>
  <si>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</si>
  <si>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</si>
  <si>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</si>
  <si>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</si>
  <si>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</si>
  <si>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</si>
  <si>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</si>
  <si>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</si>
  <si>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</si>
  <si>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</si>
  <si>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</si>
  <si>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</si>
  <si>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</si>
  <si>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</si>
  <si>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</si>
  <si>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</si>
  <si>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</si>
  <si>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</si>
  <si>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</si>
  <si>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</si>
  <si>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</si>
  <si>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</si>
  <si>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</si>
  <si>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</si>
  <si>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</si>
  <si>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</si>
  <si>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</si>
  <si>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</si>
  <si>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</si>
  <si>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</si>
  <si>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</si>
  <si>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</si>
  <si>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</si>
  <si>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</si>
  <si>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</si>
  <si>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</si>
  <si>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</si>
  <si>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</si>
  <si>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</si>
  <si>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</si>
  <si>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</si>
  <si>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</si>
  <si>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</si>
  <si>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</si>
  <si>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</si>
  <si>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</si>
  <si>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</si>
  <si>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</si>
  <si>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</si>
  <si>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</si>
  <si>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</si>
  <si>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</si>
  <si>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</si>
  <si>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</si>
  <si>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</si>
  <si>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</si>
  <si>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</si>
  <si>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</si>
  <si>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</si>
  <si>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</si>
  <si>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</si>
  <si>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</si>
  <si>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</si>
  <si>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</si>
  <si>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</si>
  <si>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</si>
  <si>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</si>
  <si>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</si>
  <si>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</si>
  <si>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</si>
  <si>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</si>
  <si>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</si>
  <si>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</si>
  <si>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</si>
  <si>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</si>
  <si>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</si>
  <si>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</si>
  <si>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</si>
  <si>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</si>
  <si>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</si>
  <si>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</si>
  <si>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</si>
  <si>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</si>
  <si>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</si>
  <si>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</si>
  <si>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</si>
  <si>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</si>
  <si>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</si>
  <si>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</si>
  <si>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</si>
  <si>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</si>
  <si>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</si>
  <si>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</si>
  <si>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</si>
  <si>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</si>
  <si>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</si>
  <si>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</si>
  <si>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</si>
  <si>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</si>
  <si>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</si>
  <si>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</si>
  <si>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</si>
  <si>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</si>
  <si>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</si>
  <si>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</si>
  <si>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</si>
  <si>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</si>
  <si>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</si>
  <si>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</si>
  <si>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</si>
  <si>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</si>
  <si>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</si>
  <si>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</si>
  <si>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</si>
  <si>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</si>
  <si>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</si>
  <si>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</si>
  <si>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</si>
  <si>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</si>
  <si>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</si>
  <si>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</si>
  <si>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</si>
  <si>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</si>
  <si>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</si>
  <si>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</si>
  <si>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</si>
  <si>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</si>
  <si>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</si>
  <si>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</si>
  <si>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</si>
  <si>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</si>
  <si>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</si>
  <si>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</si>
  <si>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</si>
  <si>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</si>
  <si>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</si>
  <si>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</si>
  <si>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</si>
  <si>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</si>
  <si>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</si>
  <si>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</si>
  <si>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</si>
  <si>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</si>
  <si>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</si>
  <si>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</si>
  <si>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</si>
  <si>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</si>
  <si>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</si>
  <si>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</si>
  <si>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</si>
  <si>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</si>
  <si>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</si>
  <si>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</si>
  <si>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</si>
  <si>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</si>
  <si>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</si>
  <si>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</si>
  <si>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</si>
  <si>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</si>
  <si>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</si>
  <si>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</si>
  <si>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</si>
  <si>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</si>
  <si>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</si>
  <si>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</si>
  <si>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</si>
  <si>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</si>
  <si>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</si>
  <si>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</si>
  <si>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</si>
  <si>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</si>
  <si>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</si>
  <si>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</si>
  <si>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</si>
  <si>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</si>
  <si>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</si>
  <si>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</si>
  <si>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</si>
  <si>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</si>
  <si>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</si>
  <si>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</si>
  <si>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</si>
  <si>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</si>
  <si>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</si>
  <si>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</si>
  <si>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</si>
  <si>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</si>
  <si>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</si>
  <si>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</si>
  <si>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</si>
  <si>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</si>
  <si>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</si>
  <si>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</si>
  <si>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</si>
  <si>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</si>
  <si>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</si>
  <si>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</si>
  <si>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</si>
  <si>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</si>
  <si>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</si>
  <si>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</si>
  <si>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</si>
  <si>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</si>
  <si>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</si>
  <si>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</si>
  <si>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</si>
  <si>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</si>
  <si>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</si>
  <si>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</si>
  <si>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</si>
  <si>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</si>
  <si>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</si>
  <si>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</si>
  <si>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</si>
  <si>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</si>
  <si>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</si>
  <si>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</si>
  <si>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</si>
  <si>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</si>
  <si>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</si>
  <si>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</si>
  <si>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</si>
  <si>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</si>
  <si>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</si>
  <si>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</si>
  <si>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</si>
  <si>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</si>
  <si>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</si>
  <si>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</si>
  <si>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</si>
  <si>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</si>
  <si>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</si>
  <si>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</si>
  <si>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</si>
  <si>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</si>
  <si>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</si>
  <si>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</si>
  <si>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</si>
  <si>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</si>
  <si>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</si>
  <si>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</si>
  <si>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</si>
  <si>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</si>
  <si>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</si>
  <si>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</si>
  <si>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</si>
  <si>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</si>
  <si>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</si>
  <si>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</si>
  <si>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</si>
  <si>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</si>
  <si>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</si>
  <si>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</si>
  <si>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</si>
  <si>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</si>
  <si>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</si>
  <si>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</si>
  <si>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</si>
  <si>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</si>
  <si>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</si>
  <si>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</si>
  <si>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</si>
  <si>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</si>
  <si>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</si>
  <si>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</si>
  <si>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</si>
  <si>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</si>
  <si>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</si>
  <si>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</si>
  <si>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</si>
  <si>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</si>
  <si>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</si>
  <si>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</si>
  <si>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</si>
  <si>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</si>
  <si>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</si>
  <si>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</si>
  <si>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</si>
  <si>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</si>
  <si>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</si>
  <si>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</si>
  <si>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</si>
  <si>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</si>
  <si>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</si>
  <si>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</si>
  <si>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</si>
  <si>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</si>
  <si>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</si>
  <si>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</si>
  <si>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</si>
  <si>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</si>
  <si>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</si>
  <si>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</si>
  <si>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</si>
  <si>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</si>
  <si>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</si>
  <si>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</si>
  <si>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</si>
  <si>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</si>
  <si>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</si>
  <si>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</si>
  <si>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</si>
  <si>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</si>
  <si>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</si>
  <si>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</si>
  <si>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</si>
  <si>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</si>
  <si>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</si>
  <si>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</si>
  <si>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</si>
  <si>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</si>
  <si>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</si>
  <si>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</si>
  <si>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</si>
  <si>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</si>
  <si>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</si>
  <si>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</si>
  <si>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</si>
  <si>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</si>
  <si>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</si>
  <si>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</si>
  <si>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</si>
  <si>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</si>
  <si>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</si>
  <si>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</si>
  <si>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</si>
  <si>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</si>
  <si>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</si>
  <si>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</si>
  <si>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</si>
  <si>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</si>
  <si>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</si>
  <si>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</si>
  <si>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</si>
  <si>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</si>
  <si>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</si>
  <si>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</si>
  <si>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</si>
  <si>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</si>
  <si>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</si>
  <si>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</si>
  <si>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</si>
  <si>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</si>
  <si>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</si>
  <si>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</si>
  <si>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</si>
  <si>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</si>
  <si>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</si>
  <si>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</si>
  <si>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</si>
  <si>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</si>
  <si>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</si>
  <si>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</si>
  <si>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</si>
  <si>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</si>
  <si>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</si>
  <si>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</si>
  <si>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</si>
  <si>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</si>
  <si>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</si>
  <si>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</si>
  <si>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</si>
  <si>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</si>
  <si>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</si>
  <si>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</si>
  <si>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</si>
  <si>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</si>
  <si>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</si>
  <si>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</si>
  <si>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</si>
  <si>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</si>
  <si>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</si>
  <si>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</si>
  <si>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</si>
  <si>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</si>
  <si>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</si>
  <si>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</si>
  <si>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</si>
  <si>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</si>
  <si>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</si>
  <si>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</si>
  <si>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</si>
  <si>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</si>
  <si>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</si>
  <si>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</si>
  <si>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</si>
  <si>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</si>
  <si>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</si>
  <si>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</si>
  <si>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</si>
  <si>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</si>
  <si>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</si>
  <si>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</si>
  <si>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</si>
  <si>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</si>
  <si>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</si>
  <si>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</si>
  <si>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</si>
  <si>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</si>
  <si>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</si>
  <si>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</si>
  <si>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</si>
  <si>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</si>
  <si>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</si>
  <si>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</si>
  <si>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</si>
  <si>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</si>
  <si>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</si>
  <si>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</si>
  <si>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</si>
  <si>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</si>
  <si>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</si>
  <si>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</si>
  <si>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</si>
  <si>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</si>
  <si>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</si>
  <si>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</si>
  <si>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</si>
  <si>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</si>
  <si>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</si>
  <si>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</si>
  <si>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</si>
  <si>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</si>
  <si>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</si>
  <si>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</si>
  <si>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</si>
  <si>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</si>
  <si>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</si>
  <si>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</si>
  <si>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</si>
  <si>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</si>
  <si>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</si>
  <si>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</si>
  <si>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</si>
  <si>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</si>
  <si>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</si>
  <si>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</si>
  <si>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</si>
  <si>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</si>
  <si>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</si>
  <si>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</si>
  <si>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</si>
  <si>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</si>
  <si>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</si>
  <si>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</si>
  <si>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</si>
  <si>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</si>
  <si>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</si>
  <si>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</si>
  <si>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</si>
  <si>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</si>
  <si>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</si>
  <si>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</si>
  <si>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</si>
  <si>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</si>
  <si>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</si>
  <si>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</si>
  <si>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</si>
  <si>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</si>
  <si>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</si>
  <si>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</si>
  <si>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</si>
  <si>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</si>
  <si>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</si>
  <si>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</si>
  <si>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</si>
  <si>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</si>
  <si>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</si>
  <si>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</si>
  <si>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</si>
  <si>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</si>
  <si>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</si>
  <si>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</si>
  <si>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</si>
  <si>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</si>
  <si>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</si>
  <si>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</si>
  <si>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</si>
  <si>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</si>
  <si>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</si>
  <si>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</si>
  <si>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</si>
  <si>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</si>
  <si>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</si>
  <si>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</si>
  <si>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</si>
  <si>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</si>
  <si>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</si>
  <si>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</si>
  <si>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</si>
  <si>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</si>
  <si>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</si>
  <si>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</si>
  <si>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</si>
  <si>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</si>
  <si>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</si>
  <si>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</si>
  <si>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</si>
  <si>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</si>
  <si>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</si>
  <si>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</si>
  <si>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</si>
  <si>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</si>
  <si>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</si>
  <si>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</si>
  <si>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</si>
  <si>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</si>
  <si>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</si>
  <si>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</si>
  <si>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</si>
  <si>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</si>
  <si>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</si>
  <si>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</si>
  <si>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</si>
  <si>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</si>
  <si>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</si>
  <si>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</si>
  <si>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</si>
  <si>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</si>
  <si>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</si>
  <si>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</si>
  <si>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</si>
  <si>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</si>
  <si>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</si>
  <si>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</si>
  <si>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</si>
  <si>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</si>
  <si>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</si>
  <si>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</si>
  <si>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</si>
  <si>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</si>
  <si>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</si>
  <si>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</si>
  <si>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</si>
  <si>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</si>
  <si>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</si>
  <si>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</si>
  <si>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</si>
  <si>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</si>
  <si>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</si>
  <si>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</si>
  <si>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</si>
  <si>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</si>
  <si>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</si>
  <si>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</si>
  <si>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</si>
  <si>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</si>
  <si>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</si>
  <si>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</si>
  <si>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</si>
  <si>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</si>
  <si>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</si>
  <si>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</si>
  <si>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</si>
  <si>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</si>
  <si>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</si>
  <si>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</si>
  <si>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</si>
  <si>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</si>
  <si>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</si>
  <si>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</si>
  <si>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</si>
  <si>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</si>
  <si>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</si>
  <si>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</si>
  <si>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</si>
  <si>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</si>
  <si>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</si>
  <si>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</si>
  <si>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</si>
  <si>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</si>
  <si>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</si>
  <si>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</si>
  <si>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</si>
  <si>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</si>
  <si>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</si>
  <si>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</si>
  <si>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</si>
  <si>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</si>
  <si>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</si>
  <si>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</si>
  <si>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</si>
  <si>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</si>
  <si>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</si>
  <si>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</si>
  <si>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</si>
  <si>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</si>
  <si>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</si>
  <si>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</si>
  <si>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</si>
  <si>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</si>
  <si>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</si>
  <si>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</si>
  <si>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</si>
  <si>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</si>
  <si>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</si>
  <si>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</si>
  <si>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</si>
  <si>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</si>
  <si>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</si>
  <si>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</si>
  <si>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</si>
  <si>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</si>
  <si>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</si>
  <si>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</si>
  <si>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</si>
  <si>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</si>
  <si>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</si>
  <si>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</si>
  <si>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</si>
  <si>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</si>
  <si>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</si>
  <si>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</si>
  <si>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</si>
  <si>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</si>
  <si>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</si>
  <si>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</si>
  <si>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</si>
  <si>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</si>
  <si>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</si>
  <si>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</si>
  <si>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</si>
  <si>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</si>
  <si>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</si>
  <si>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</si>
  <si>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</si>
  <si>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</si>
  <si>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</si>
  <si>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</si>
  <si>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</si>
  <si>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</si>
  <si>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</si>
  <si>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</si>
  <si>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</si>
  <si>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</si>
  <si>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</si>
  <si>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</si>
  <si>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</si>
  <si>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</si>
  <si>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</si>
  <si>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</si>
  <si>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</si>
  <si>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</si>
  <si>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</si>
  <si>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</si>
  <si>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</si>
  <si>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</si>
  <si>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</si>
  <si>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</si>
  <si>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</si>
  <si>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</si>
  <si>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</si>
  <si>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</si>
  <si>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</si>
  <si>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</si>
  <si>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</si>
  <si>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</si>
  <si>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</si>
  <si>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</si>
  <si>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</si>
  <si>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</si>
  <si>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</si>
  <si>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</si>
  <si>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</si>
  <si>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</si>
  <si>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</si>
  <si>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</si>
  <si>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</si>
  <si>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</si>
  <si>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</si>
  <si>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</si>
  <si>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</si>
  <si>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</si>
  <si>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</si>
  <si>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</si>
  <si>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</si>
  <si>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</si>
  <si>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</si>
  <si>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</si>
  <si>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</si>
  <si>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</si>
  <si>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</si>
  <si>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</si>
  <si>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</si>
  <si>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</si>
  <si>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</si>
  <si>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</si>
  <si>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</si>
  <si>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</si>
  <si>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</si>
  <si>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</si>
  <si>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</si>
  <si>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</si>
  <si>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</si>
  <si>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</si>
  <si>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</si>
  <si>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</si>
  <si>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</si>
  <si>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</si>
  <si>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</si>
  <si>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</si>
  <si>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</si>
  <si>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</si>
  <si>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</si>
  <si>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</si>
  <si>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</si>
  <si>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</si>
  <si>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</si>
  <si>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</si>
  <si>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</si>
  <si>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</si>
  <si>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</si>
  <si>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</si>
  <si>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</si>
  <si>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</si>
  <si>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</si>
  <si>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</si>
  <si>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</si>
  <si>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</si>
  <si>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</si>
  <si>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</si>
  <si>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</si>
  <si>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</si>
  <si>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</si>
  <si>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</si>
  <si>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</si>
  <si>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</si>
  <si>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</si>
  <si>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</si>
  <si>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</si>
  <si>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</si>
  <si>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</si>
  <si>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</si>
  <si>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</si>
  <si>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</si>
  <si>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</si>
  <si>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</si>
  <si>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</si>
  <si>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</si>
  <si>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</si>
  <si>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</si>
  <si>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</si>
  <si>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</si>
  <si>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</si>
  <si>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</si>
  <si>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</si>
  <si>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</si>
  <si>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</si>
  <si>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</si>
  <si>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</si>
  <si>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</si>
  <si>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</si>
  <si>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</si>
  <si>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</si>
  <si>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</si>
  <si>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</si>
  <si>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</si>
  <si>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</si>
  <si>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</si>
  <si>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</si>
  <si>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</si>
  <si>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</si>
  <si>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</si>
  <si>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</si>
  <si>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</si>
  <si>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</si>
  <si>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</si>
  <si>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</si>
  <si>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</si>
  <si>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</si>
  <si>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</si>
  <si>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</si>
  <si>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</si>
  <si>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</si>
  <si>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</si>
  <si>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</si>
  <si>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</si>
  <si>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</si>
  <si>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</si>
  <si>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</si>
  <si>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</si>
  <si>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</si>
  <si>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</si>
  <si>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</si>
  <si>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</si>
  <si>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</si>
  <si>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</si>
  <si>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</si>
  <si>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</si>
  <si>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</si>
  <si>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</si>
  <si>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</si>
  <si>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</si>
  <si>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</si>
  <si>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</si>
  <si>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</si>
  <si>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</si>
  <si>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</si>
  <si>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</si>
  <si>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</si>
  <si>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</si>
  <si>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</si>
  <si>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</si>
  <si>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</si>
  <si>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</si>
  <si>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</si>
  <si>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</si>
  <si>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</si>
  <si>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</si>
  <si>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</si>
  <si>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</si>
  <si>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</si>
  <si>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</si>
  <si>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</si>
  <si>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</si>
  <si>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</si>
  <si>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</si>
  <si>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</si>
  <si>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</si>
  <si>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</si>
  <si>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</si>
  <si>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</si>
  <si>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</si>
  <si>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</si>
  <si>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</si>
  <si>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</si>
  <si>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</si>
  <si>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</si>
  <si>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</si>
  <si>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</si>
  <si>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</si>
  <si>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</si>
  <si>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</si>
  <si>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</si>
  <si>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</si>
  <si>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</si>
  <si>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</si>
  <si>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</si>
  <si>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</si>
  <si>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</si>
  <si>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</si>
  <si>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</si>
  <si>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</si>
  <si>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</si>
  <si>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</si>
  <si>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</si>
  <si>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</si>
  <si>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</si>
  <si>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</si>
  <si>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</si>
  <si>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</si>
  <si>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</si>
  <si>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</si>
  <si>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</si>
  <si>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</si>
  <si>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</si>
  <si>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</si>
  <si>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</si>
  <si>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</si>
  <si>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</si>
  <si>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</si>
  <si>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</si>
  <si>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</si>
  <si>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</si>
  <si>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</si>
  <si>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</si>
  <si>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</si>
  <si>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</si>
  <si>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</si>
  <si>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</si>
  <si>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</si>
  <si>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</si>
  <si>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</si>
  <si>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</si>
  <si>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</si>
  <si>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</si>
  <si>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</si>
  <si>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</si>
  <si>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</si>
  <si>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</si>
  <si>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</si>
  <si>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</si>
  <si>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</si>
  <si>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</si>
  <si>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</si>
  <si>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</si>
  <si>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</si>
  <si>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</si>
  <si>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</si>
  <si>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</si>
  <si>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</si>
  <si>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</si>
  <si>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</si>
  <si>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</si>
  <si>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</si>
  <si>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</si>
  <si>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</si>
  <si>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</si>
  <si>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</si>
  <si>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</si>
  <si>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</si>
  <si>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</si>
  <si>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</si>
  <si>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</si>
  <si>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</si>
  <si>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</si>
  <si>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</si>
  <si>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</si>
  <si>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</si>
  <si>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</si>
  <si>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</si>
  <si>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</si>
  <si>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</si>
  <si>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</si>
  <si>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</si>
  <si>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</si>
  <si>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</si>
  <si>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</si>
  <si>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</si>
  <si>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</si>
  <si>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</si>
  <si>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</si>
  <si>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</si>
  <si>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</si>
  <si>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</si>
  <si>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</si>
  <si>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</si>
  <si>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</si>
  <si>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</si>
  <si>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</si>
  <si>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</si>
  <si>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</si>
  <si>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</si>
  <si>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</si>
  <si>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</si>
  <si>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</si>
  <si>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</si>
  <si>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</si>
  <si>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</si>
  <si>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</si>
  <si>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</si>
  <si>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</si>
  <si>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</si>
  <si>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</si>
  <si>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</si>
  <si>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</si>
  <si>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</si>
  <si>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</si>
  <si>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</si>
  <si>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</si>
  <si>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</si>
  <si>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</si>
  <si>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</si>
  <si>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</si>
  <si>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</si>
  <si>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</si>
  <si>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</si>
  <si>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</si>
  <si>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</si>
  <si>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</si>
  <si>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</si>
  <si>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</si>
  <si>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</si>
  <si>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</si>
  <si>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</si>
  <si>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</si>
  <si>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</si>
  <si>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</si>
  <si>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</si>
  <si>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</si>
  <si>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</si>
  <si>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</si>
  <si>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</si>
  <si>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</si>
  <si>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</si>
  <si>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</si>
  <si>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</si>
  <si>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</si>
  <si>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</si>
  <si>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</si>
  <si>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</si>
  <si>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</si>
  <si>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</si>
  <si>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</si>
  <si>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</si>
  <si>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</si>
  <si>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</si>
  <si>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</si>
  <si>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</si>
  <si>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</si>
  <si>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</si>
  <si>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</si>
  <si>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</si>
  <si>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</si>
  <si>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</si>
  <si>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</si>
  <si>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</si>
  <si>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</si>
  <si>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</si>
  <si>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</si>
  <si>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</si>
  <si>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</si>
  <si>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</si>
  <si>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</si>
  <si>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</si>
  <si>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</si>
  <si>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</si>
  <si>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</si>
  <si>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</si>
  <si>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</si>
  <si>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</si>
  <si>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</si>
  <si>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</si>
  <si>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</si>
  <si>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</si>
  <si>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</si>
  <si>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</si>
  <si>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</si>
  <si>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</si>
  <si>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</si>
  <si>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</si>
  <si>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</si>
  <si>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</si>
  <si>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</si>
  <si>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</si>
  <si>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</si>
  <si>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</si>
  <si>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</si>
  <si>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</si>
  <si>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</si>
  <si>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</si>
  <si>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</si>
  <si>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</si>
  <si>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</si>
  <si>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</si>
  <si>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</si>
  <si>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</si>
  <si>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</si>
  <si>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</si>
  <si>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</si>
  <si>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</si>
  <si>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</si>
  <si>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</si>
  <si>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</si>
  <si>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</si>
  <si>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</si>
  <si>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</si>
  <si>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</si>
  <si>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</si>
  <si>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</si>
  <si>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</si>
  <si>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</si>
  <si>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</si>
  <si>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</si>
  <si>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</si>
  <si>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</si>
  <si>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</si>
  <si>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</si>
  <si>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</si>
  <si>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</si>
  <si>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</si>
  <si>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</si>
  <si>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</si>
  <si>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</si>
  <si>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</si>
  <si>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</si>
  <si>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</si>
  <si>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</si>
  <si>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</si>
  <si>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</si>
  <si>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</si>
  <si>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</si>
  <si>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</si>
  <si>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</si>
  <si>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</si>
  <si>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</si>
  <si>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</si>
  <si>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</si>
  <si>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</si>
  <si>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</si>
  <si>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</si>
  <si>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</si>
  <si>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</si>
  <si>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</si>
  <si>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</si>
  <si>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</si>
  <si>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</si>
  <si>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</si>
  <si>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</si>
  <si>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</si>
  <si>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</si>
  <si>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</si>
  <si>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</si>
  <si>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</si>
  <si>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</si>
  <si>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</si>
  <si>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</si>
  <si>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</si>
  <si>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</si>
  <si>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</si>
  <si>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</si>
  <si>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</si>
  <si>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</si>
  <si>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</si>
  <si>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</si>
  <si>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</si>
  <si>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</si>
  <si>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</si>
  <si>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</si>
  <si>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</si>
  <si>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</si>
  <si>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</si>
  <si>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</si>
  <si>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</si>
  <si>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</si>
  <si>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</si>
  <si>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</si>
  <si>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</si>
  <si>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</si>
  <si>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</si>
  <si>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</si>
  <si>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</si>
  <si>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</si>
  <si>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</si>
  <si>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</si>
  <si>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</si>
  <si>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</si>
  <si>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</si>
  <si>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</si>
  <si>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</si>
  <si>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</si>
  <si>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</si>
  <si>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</si>
  <si>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</si>
  <si>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</si>
  <si>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</si>
  <si>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</si>
  <si>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</si>
  <si>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</si>
  <si>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</si>
  <si>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</si>
  <si>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</si>
  <si>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</si>
  <si>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</si>
  <si>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</si>
  <si>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</si>
  <si>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</si>
  <si>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</si>
  <si>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</si>
  <si>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</si>
  <si>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</si>
  <si>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</si>
  <si>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</si>
  <si>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</si>
  <si>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</si>
  <si>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</si>
  <si>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</si>
  <si>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</si>
  <si>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</si>
  <si>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</si>
  <si>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</si>
  <si>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</si>
  <si>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</si>
  <si>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</si>
  <si>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</si>
  <si>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</si>
  <si>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</si>
  <si>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</si>
  <si>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</si>
  <si>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</si>
  <si>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</si>
  <si>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</si>
  <si>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</si>
  <si>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</si>
  <si>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</si>
  <si>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</si>
  <si>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</si>
  <si>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</si>
  <si>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</si>
  <si>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</si>
  <si>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</si>
  <si>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</si>
  <si>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</si>
  <si>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</si>
  <si>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</si>
  <si>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</si>
  <si>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</si>
  <si>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</si>
  <si>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</si>
  <si>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</si>
  <si>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</si>
  <si>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</si>
  <si>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</si>
  <si>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</si>
  <si>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</si>
  <si>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</si>
  <si>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</si>
  <si>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</si>
  <si>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</si>
  <si>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</si>
  <si>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</si>
  <si>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</si>
  <si>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</si>
  <si>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</si>
  <si>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</si>
  <si>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</si>
  <si>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</si>
  <si>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</si>
  <si>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</si>
  <si>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</si>
  <si>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</si>
  <si>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</si>
  <si>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</si>
  <si>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</si>
  <si>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</si>
  <si>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</si>
  <si>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</si>
  <si>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</si>
  <si>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</si>
  <si>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</si>
  <si>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</si>
  <si>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</si>
  <si>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</si>
  <si>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</si>
  <si>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</si>
  <si>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</si>
  <si>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</si>
  <si>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</si>
  <si>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</si>
  <si>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</si>
  <si>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</si>
  <si>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</si>
  <si>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</si>
  <si>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</si>
  <si>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</si>
  <si>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</si>
  <si>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</si>
  <si>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</si>
  <si>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</si>
  <si>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</si>
  <si>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</si>
  <si>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</si>
  <si>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</si>
  <si>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</si>
  <si>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</si>
  <si>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</si>
  <si>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</si>
  <si>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</si>
  <si>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</si>
  <si>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</si>
  <si>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</si>
  <si>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</si>
  <si>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</si>
  <si>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</si>
  <si>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</si>
  <si>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</si>
  <si>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</si>
  <si>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</si>
  <si>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</si>
  <si>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</si>
  <si>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</si>
  <si>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</si>
  <si>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</si>
  <si>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</si>
  <si>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</si>
  <si>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</si>
  <si>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</si>
  <si>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</si>
  <si>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</si>
  <si>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</si>
  <si>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</si>
  <si>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</si>
  <si>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</si>
  <si>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</si>
  <si>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</si>
  <si>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</si>
  <si>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</si>
  <si>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</si>
  <si>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</si>
  <si>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</si>
  <si>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</si>
  <si>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</si>
  <si>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</si>
  <si>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</si>
  <si>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</si>
  <si>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</si>
  <si>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</si>
  <si>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</si>
  <si>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</si>
  <si>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</si>
  <si>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</si>
  <si>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</si>
  <si>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</si>
  <si>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</si>
  <si>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</si>
  <si>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</si>
  <si>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</si>
  <si>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</si>
  <si>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</si>
  <si>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</si>
  <si>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</si>
  <si>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</si>
  <si>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</si>
  <si>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</si>
  <si>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</si>
  <si>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</si>
  <si>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</si>
  <si>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</si>
  <si>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</si>
  <si>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</si>
  <si>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</si>
  <si>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</si>
  <si>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</si>
  <si>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</si>
  <si>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</si>
  <si>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</si>
  <si>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</si>
  <si>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</si>
  <si>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</si>
  <si>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</si>
  <si>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</si>
  <si>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</si>
  <si>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</si>
  <si>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</si>
  <si>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</si>
  <si>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</si>
  <si>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</si>
  <si>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</si>
  <si>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</si>
  <si>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</si>
  <si>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</si>
  <si>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</si>
  <si>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</si>
  <si>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</si>
  <si>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</si>
  <si>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</si>
  <si>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</si>
  <si>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</si>
  <si>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</si>
  <si>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</si>
  <si>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</si>
  <si>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</si>
  <si>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</si>
  <si>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</si>
  <si>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</si>
  <si>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</si>
  <si>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</si>
  <si>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</si>
  <si>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</si>
  <si>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</si>
  <si>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</si>
  <si>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</si>
  <si>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</si>
  <si>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</si>
  <si>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</si>
  <si>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</si>
  <si>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</si>
  <si>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</si>
  <si>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</si>
  <si>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</si>
  <si>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</si>
  <si>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</si>
  <si>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</si>
  <si>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</si>
  <si>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</si>
  <si>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</si>
  <si>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</si>
  <si>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</si>
  <si>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</si>
  <si>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</si>
  <si>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</si>
  <si>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</si>
  <si>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</si>
  <si>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</si>
  <si>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</si>
  <si>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</si>
  <si>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</si>
  <si>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</si>
  <si>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</si>
  <si>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</si>
  <si>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</si>
  <si>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</si>
  <si>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</si>
  <si>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</si>
  <si>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</si>
  <si>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</si>
  <si>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</si>
  <si>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</si>
  <si>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</si>
  <si>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</si>
  <si>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</si>
  <si>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</si>
  <si>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</si>
  <si>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</si>
  <si>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</si>
  <si>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</si>
  <si>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</si>
  <si>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</si>
  <si>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</si>
  <si>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</si>
  <si>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</si>
  <si>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</si>
  <si>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</si>
  <si>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</si>
  <si>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</si>
  <si>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</si>
  <si>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</si>
  <si>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</si>
  <si>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</si>
  <si>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</si>
  <si>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</si>
  <si>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</si>
  <si>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</si>
  <si>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</si>
  <si>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</si>
  <si>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</si>
  <si>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</si>
  <si>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</si>
  <si>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</si>
  <si>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</si>
  <si>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</si>
  <si>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</si>
  <si>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</si>
  <si>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</si>
  <si>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</si>
  <si>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</si>
  <si>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</si>
  <si>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</si>
  <si>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</si>
  <si>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</si>
  <si>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</si>
  <si>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</si>
  <si>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</si>
  <si>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</si>
  <si>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</si>
  <si>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</si>
  <si>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</si>
  <si>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</si>
  <si>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</si>
  <si>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</si>
  <si>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</si>
  <si>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</si>
  <si>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</si>
  <si>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</si>
  <si>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</si>
  <si>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</si>
  <si>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</si>
  <si>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</si>
  <si>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</si>
  <si>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</si>
  <si>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</si>
  <si>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</si>
  <si>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</si>
  <si>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</si>
  <si>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</si>
  <si>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</si>
  <si>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</si>
  <si>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</si>
  <si>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</si>
  <si>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</si>
  <si>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</si>
  <si>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</si>
  <si>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</si>
  <si>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</si>
  <si>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</si>
  <si>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</si>
  <si>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</si>
  <si>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</si>
  <si>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</si>
  <si>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</si>
  <si>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</si>
  <si>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</si>
  <si>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</si>
  <si>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</si>
  <si>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</si>
  <si>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</si>
  <si>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</si>
  <si>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</si>
  <si>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</si>
  <si>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</si>
  <si>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</si>
  <si>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</si>
  <si>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</si>
  <si>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</si>
  <si>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</si>
  <si>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</si>
  <si>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</si>
  <si>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</si>
  <si>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</si>
  <si>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</si>
  <si>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</si>
  <si>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</si>
  <si>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</si>
  <si>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</si>
  <si>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</si>
  <si>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</si>
  <si>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</si>
  <si>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</si>
  <si>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</si>
  <si>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</si>
  <si>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</si>
  <si>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</si>
  <si>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</si>
  <si>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</si>
  <si>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</si>
  <si>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</si>
  <si>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</si>
  <si>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</si>
  <si>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</si>
  <si>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</si>
  <si>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</si>
  <si>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</si>
  <si>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</si>
  <si>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</si>
  <si>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</si>
  <si>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</si>
  <si>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</si>
  <si>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</si>
  <si>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</si>
  <si>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</si>
  <si>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</si>
  <si>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</si>
  <si>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</si>
  <si>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</si>
  <si>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</si>
  <si>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</si>
  <si>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</si>
  <si>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</si>
  <si>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</si>
  <si>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</si>
  <si>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</si>
  <si>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</si>
  <si>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</si>
  <si>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</si>
  <si>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</si>
  <si>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</si>
  <si>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</si>
  <si>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</si>
  <si>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</si>
  <si>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</si>
  <si>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</si>
  <si>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</si>
  <si>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</si>
  <si>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</si>
  <si>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</si>
  <si>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</si>
  <si>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</si>
  <si>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</si>
  <si>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</si>
  <si>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</si>
  <si>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</si>
  <si>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</si>
  <si>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</si>
  <si>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</si>
  <si>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</si>
  <si>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</si>
  <si>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</si>
  <si>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</si>
  <si>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</si>
  <si>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</si>
  <si>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</si>
  <si>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</si>
  <si>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</si>
  <si>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</si>
  <si>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</si>
  <si>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</si>
  <si>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</si>
  <si>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</si>
  <si>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</si>
  <si>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</si>
  <si>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</si>
  <si>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</si>
  <si>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</si>
  <si>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</si>
  <si>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</si>
  <si>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</si>
  <si>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</si>
  <si>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</si>
  <si>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</si>
  <si>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</si>
  <si>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</si>
  <si>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</si>
  <si>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</si>
  <si>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</si>
  <si>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</si>
  <si>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</si>
  <si>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</si>
  <si>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</si>
  <si>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</si>
  <si>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</si>
  <si>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</si>
  <si>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</si>
  <si>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</si>
  <si>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</si>
  <si>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</si>
  <si>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</si>
  <si>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</si>
  <si>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</si>
  <si>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</si>
  <si>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</si>
  <si>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</si>
  <si>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</si>
  <si>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</si>
  <si>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</si>
  <si>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</si>
  <si>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</si>
  <si>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</si>
  <si>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</si>
  <si>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</si>
  <si>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</si>
  <si>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</si>
  <si>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</si>
  <si>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</si>
  <si>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</si>
  <si>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</si>
  <si>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</si>
  <si>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</si>
  <si>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</si>
  <si>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</si>
  <si>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</si>
  <si>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</si>
  <si>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</si>
  <si>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</si>
  <si>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</si>
  <si>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</si>
  <si>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</si>
  <si>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</si>
  <si>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</si>
  <si>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</si>
  <si>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</si>
  <si>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</si>
  <si>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</si>
  <si>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</si>
  <si>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</si>
  <si>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</si>
  <si>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</si>
  <si>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</si>
  <si>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</si>
  <si>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</si>
  <si>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</si>
  <si>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</si>
  <si>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</si>
  <si>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</si>
  <si>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</si>
  <si>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</si>
  <si>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</si>
  <si>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</si>
  <si>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</si>
  <si>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</si>
  <si>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</si>
  <si>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</si>
  <si>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</si>
  <si>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</si>
  <si>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</si>
  <si>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</si>
  <si>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</si>
  <si>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</si>
  <si>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</si>
  <si>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</si>
  <si>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</si>
  <si>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</si>
  <si>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</si>
  <si>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</si>
  <si>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</si>
  <si>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</si>
  <si>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</si>
  <si>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</si>
  <si>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</si>
  <si>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</si>
  <si>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</si>
  <si>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</si>
  <si>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</si>
  <si>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</si>
  <si>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</si>
  <si>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</si>
  <si>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</si>
  <si>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</si>
  <si>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</si>
  <si>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</si>
  <si>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</si>
  <si>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</si>
  <si>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</si>
  <si>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</si>
  <si>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</si>
  <si>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</si>
  <si>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</si>
  <si>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</si>
  <si>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</si>
  <si>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</si>
  <si>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</si>
  <si>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</si>
  <si>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</si>
  <si>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</si>
  <si>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</si>
  <si>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</si>
  <si>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</si>
  <si>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</si>
  <si>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</si>
  <si>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</si>
  <si>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</si>
  <si>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</si>
  <si>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</si>
  <si>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</si>
  <si>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</si>
  <si>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</si>
  <si>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</si>
  <si>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</si>
  <si>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</si>
  <si>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</si>
  <si>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</si>
  <si>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</si>
  <si>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</si>
  <si>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</si>
  <si>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</si>
  <si>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</si>
  <si>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</si>
  <si>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</si>
  <si>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</si>
  <si>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</si>
  <si>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</si>
  <si>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</si>
  <si>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</si>
  <si>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</si>
  <si>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</si>
  <si>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</si>
  <si>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</si>
  <si>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</si>
  <si>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</si>
  <si>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</si>
  <si>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</si>
  <si>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</si>
  <si>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</si>
  <si>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</si>
  <si>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</si>
  <si>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</si>
  <si>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</si>
  <si>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</si>
  <si>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</si>
  <si>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</si>
  <si>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</si>
  <si>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</si>
  <si>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</si>
  <si>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</si>
  <si>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</si>
  <si>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</si>
  <si>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</si>
  <si>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</si>
  <si>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</si>
  <si>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</si>
  <si>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</si>
  <si>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</si>
  <si>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</si>
  <si>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</si>
  <si>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</si>
  <si>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</si>
  <si>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</si>
  <si>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</si>
  <si>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</si>
  <si>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</si>
  <si>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</si>
  <si>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</si>
  <si>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</si>
  <si>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</si>
  <si>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</si>
  <si>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</si>
  <si>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</si>
  <si>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</si>
  <si>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</si>
  <si>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</si>
  <si>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</si>
  <si>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</si>
  <si>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</si>
  <si>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</si>
  <si>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</si>
  <si>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</si>
  <si>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</si>
  <si>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</si>
  <si>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</si>
  <si>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</si>
  <si>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</si>
  <si>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</si>
  <si>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</si>
  <si>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</si>
  <si>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</si>
  <si>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</si>
  <si>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</si>
  <si>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</si>
  <si>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</si>
  <si>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</si>
  <si>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</si>
  <si>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</si>
  <si>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</si>
  <si>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</si>
  <si>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</si>
  <si>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</si>
  <si>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</si>
  <si>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</si>
  <si>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</si>
  <si>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</si>
  <si>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</si>
  <si>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</si>
  <si>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</si>
  <si>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</si>
  <si>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</si>
  <si>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</si>
  <si>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</si>
  <si>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</si>
  <si>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</si>
  <si>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</si>
  <si>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</si>
  <si>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</si>
  <si>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</si>
  <si>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</si>
  <si>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</si>
  <si>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</si>
  <si>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</si>
  <si>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</si>
  <si>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</si>
  <si>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</si>
  <si>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</si>
  <si>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</si>
  <si>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</si>
  <si>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</si>
  <si>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</si>
  <si>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</si>
  <si>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</si>
  <si>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</si>
  <si>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</si>
  <si>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</si>
  <si>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</si>
  <si>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</si>
  <si>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</si>
  <si>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</si>
  <si>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</si>
  <si>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</si>
  <si>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</si>
  <si>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</si>
  <si>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</si>
  <si>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</si>
  <si>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</si>
  <si>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</si>
  <si>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</si>
  <si>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</si>
  <si>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</si>
  <si>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</si>
  <si>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</si>
  <si>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</si>
  <si>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</si>
  <si>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</si>
  <si>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</si>
  <si>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</si>
  <si>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</si>
  <si>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</si>
  <si>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</si>
  <si>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</si>
  <si>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</si>
  <si>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</si>
  <si>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</si>
  <si>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</si>
  <si>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</si>
  <si>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</si>
  <si>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</si>
  <si>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</si>
  <si>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</si>
  <si>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</si>
  <si>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</si>
  <si>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</si>
  <si>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</si>
  <si>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</si>
  <si>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</si>
  <si>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</si>
  <si>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</si>
  <si>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</si>
  <si>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</si>
  <si>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</si>
  <si>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</si>
  <si>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</si>
  <si>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</si>
  <si>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</si>
  <si>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</si>
  <si>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</si>
  <si>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</si>
  <si>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</si>
  <si>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</si>
  <si>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</si>
  <si>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</si>
  <si>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</si>
  <si>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</si>
  <si>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</si>
  <si>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</si>
  <si>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</si>
  <si>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</si>
  <si>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</si>
  <si>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</si>
  <si>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</si>
  <si>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</si>
  <si>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</si>
  <si>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</si>
  <si>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</si>
  <si>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</si>
  <si>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</si>
  <si>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</si>
  <si>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</si>
  <si>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</si>
  <si>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</si>
  <si>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</si>
  <si>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</si>
  <si>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</si>
  <si>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</si>
  <si>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</si>
  <si>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</si>
  <si>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</si>
  <si>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</si>
  <si>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</si>
  <si>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</si>
  <si>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</si>
  <si>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</si>
  <si>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</si>
  <si>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</si>
  <si>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</si>
  <si>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</si>
  <si>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</si>
  <si>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</si>
  <si>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</si>
  <si>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</si>
  <si>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</si>
  <si>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</si>
  <si>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</si>
  <si>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</si>
  <si>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</si>
  <si>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</si>
  <si>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</si>
  <si>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</si>
  <si>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</si>
  <si>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</si>
  <si>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</si>
  <si>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</si>
  <si>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</si>
  <si>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</si>
  <si>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</si>
  <si>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</si>
  <si>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</si>
  <si>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</si>
  <si>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</si>
  <si>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</si>
  <si>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</si>
  <si>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</si>
  <si>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</si>
  <si>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</si>
  <si>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</si>
  <si>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</si>
  <si>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</si>
  <si>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</si>
  <si>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</si>
  <si>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</si>
  <si>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</si>
  <si>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</si>
  <si>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</si>
  <si>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</si>
  <si>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</si>
  <si>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</si>
  <si>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</si>
  <si>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</si>
  <si>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</si>
  <si>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</si>
  <si>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</si>
  <si>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</si>
  <si>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</si>
  <si>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</si>
  <si>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</si>
  <si>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</si>
  <si>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</si>
  <si>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</si>
  <si>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</si>
  <si>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</si>
  <si>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</si>
  <si>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</si>
  <si>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</si>
  <si>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</si>
  <si>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</si>
  <si>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</si>
  <si>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</si>
  <si>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</si>
  <si>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</si>
  <si>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</si>
  <si>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</si>
  <si>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</si>
  <si>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</si>
  <si>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</si>
  <si>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</si>
  <si>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</si>
  <si>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</si>
  <si>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</si>
  <si>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</si>
  <si>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</si>
  <si>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</si>
  <si>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</si>
  <si>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</si>
  <si>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</si>
  <si>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</si>
  <si>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</si>
  <si>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</si>
  <si>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</si>
  <si>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</si>
  <si>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</si>
  <si>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</si>
  <si>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</si>
  <si>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</si>
  <si>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</si>
  <si>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</si>
  <si>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</si>
  <si>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</si>
  <si>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</si>
  <si>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</si>
  <si>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</si>
  <si>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</si>
  <si>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</si>
  <si>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</si>
  <si>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</si>
  <si>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</si>
  <si>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</si>
  <si>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</si>
  <si>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</si>
  <si>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</si>
  <si>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</si>
  <si>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</si>
  <si>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</si>
  <si>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</si>
  <si>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</si>
  <si>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</si>
  <si>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</si>
  <si>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</si>
  <si>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</si>
  <si>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</si>
  <si>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</si>
  <si>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</si>
  <si>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</si>
  <si>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</si>
  <si>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</si>
  <si>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</si>
  <si>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</si>
  <si>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</si>
  <si>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</si>
  <si>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</si>
  <si>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</si>
  <si>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</si>
  <si>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</si>
  <si>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</si>
  <si>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</si>
  <si>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</si>
  <si>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</si>
  <si>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</si>
  <si>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</si>
  <si>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</si>
  <si>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</si>
  <si>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</si>
  <si>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</si>
  <si>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</si>
  <si>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</si>
  <si>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</si>
  <si>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</si>
  <si>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</si>
  <si>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</si>
  <si>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</si>
  <si>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</si>
  <si>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</si>
  <si>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</si>
  <si>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</si>
  <si>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</si>
  <si>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</si>
  <si>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</si>
  <si>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</si>
  <si>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</si>
  <si>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</si>
  <si>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</si>
  <si>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</si>
  <si>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</si>
  <si>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</si>
  <si>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</si>
  <si>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</si>
  <si>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</si>
  <si>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</si>
  <si>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</si>
  <si>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</si>
  <si>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</si>
  <si>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</si>
  <si>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</si>
  <si>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</si>
  <si>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</si>
  <si>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</si>
  <si>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</si>
  <si>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</si>
  <si>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</si>
  <si>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</si>
  <si>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</si>
  <si>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</si>
  <si>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</si>
  <si>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</si>
  <si>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</si>
  <si>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</si>
  <si>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</si>
  <si>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</si>
  <si>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</si>
  <si>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</si>
  <si>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</si>
  <si>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</si>
  <si>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</si>
  <si>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</si>
  <si>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</si>
  <si>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</si>
  <si>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</si>
  <si>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</si>
  <si>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</si>
  <si>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</si>
  <si>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</si>
  <si>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</si>
  <si>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</si>
  <si>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</si>
  <si>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</si>
  <si>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</si>
  <si>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</si>
  <si>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</si>
  <si>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</si>
  <si>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</si>
  <si>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</si>
  <si>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</si>
  <si>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</si>
  <si>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</si>
  <si>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</si>
  <si>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</si>
  <si>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</si>
  <si>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</si>
  <si>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</si>
  <si>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</si>
  <si>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</si>
  <si>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</si>
  <si>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</si>
  <si>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</si>
  <si>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</si>
  <si>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</si>
  <si>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</si>
  <si>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</si>
  <si>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</si>
  <si>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</si>
  <si>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</si>
  <si>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</si>
  <si>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</si>
  <si>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</si>
  <si>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</si>
  <si>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</si>
  <si>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</si>
  <si>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</si>
  <si>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</si>
  <si>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</si>
  <si>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</si>
  <si>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</si>
  <si>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</si>
  <si>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</si>
  <si>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</si>
  <si>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</si>
  <si>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</si>
  <si>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</si>
  <si>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</si>
  <si>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</si>
  <si>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</si>
  <si>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</si>
  <si>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</si>
  <si>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</si>
  <si>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</si>
  <si>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</si>
  <si>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</si>
  <si>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</si>
  <si>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</si>
  <si>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</si>
  <si>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</si>
  <si>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</si>
  <si>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</si>
  <si>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</si>
  <si>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</si>
  <si>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</si>
  <si>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</si>
  <si>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</si>
  <si>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</si>
  <si>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</si>
  <si>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</si>
  <si>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</si>
  <si>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</si>
  <si>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</si>
  <si>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</si>
  <si>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</si>
  <si>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</si>
  <si>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</si>
  <si>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</si>
  <si>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</si>
  <si>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</si>
  <si>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</si>
  <si>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</si>
  <si>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</si>
  <si>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</si>
  <si>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</si>
  <si>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</si>
  <si>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</si>
  <si>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</si>
  <si>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</si>
  <si>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</si>
  <si>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</si>
  <si>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</si>
  <si>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</si>
  <si>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</si>
  <si>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</si>
  <si>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</si>
  <si>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</si>
  <si>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</si>
  <si>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</si>
  <si>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</si>
  <si>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</si>
  <si>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</si>
  <si>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</si>
  <si>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</si>
  <si>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</si>
  <si>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</si>
  <si>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</si>
  <si>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</si>
  <si>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</si>
  <si>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</si>
  <si>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</si>
  <si>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</si>
  <si>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</si>
  <si>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</si>
  <si>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</si>
  <si>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</si>
  <si>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</si>
  <si>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</si>
  <si>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</si>
  <si>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</si>
  <si>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</si>
  <si>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</si>
  <si>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</si>
  <si>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</si>
  <si>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</si>
  <si>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</si>
  <si>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</si>
  <si>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</si>
  <si>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</si>
  <si>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</si>
  <si>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</si>
  <si>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</si>
  <si>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</si>
  <si>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</si>
  <si>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</si>
  <si>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</si>
  <si>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</si>
  <si>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</si>
  <si>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</si>
  <si>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</si>
  <si>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</si>
  <si>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</si>
  <si>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</si>
  <si>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</si>
  <si>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</si>
  <si>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</si>
  <si>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</si>
  <si>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</si>
  <si>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</si>
  <si>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</si>
  <si>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</si>
  <si>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</si>
  <si>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</si>
  <si>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</si>
  <si>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</si>
  <si>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</si>
  <si>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</si>
  <si>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</si>
  <si>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</si>
  <si>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</si>
  <si>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</si>
  <si>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</si>
  <si>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</si>
  <si>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</si>
  <si>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</si>
  <si>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</si>
  <si>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</si>
  <si>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</si>
  <si>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</si>
  <si>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</si>
  <si>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</si>
  <si>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</si>
  <si>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</si>
  <si>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</si>
  <si>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</si>
  <si>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</si>
  <si>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</si>
  <si>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</si>
  <si>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</si>
  <si>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</si>
  <si>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</si>
  <si>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</si>
  <si>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</si>
  <si>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</si>
  <si>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</si>
  <si>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</si>
  <si>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</si>
  <si>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</si>
  <si>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</si>
  <si>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</si>
  <si>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</si>
  <si>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</si>
  <si>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</si>
  <si>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</si>
  <si>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</si>
  <si>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</si>
  <si>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</si>
  <si>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</si>
  <si>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</si>
  <si>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</si>
  <si>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</si>
  <si>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</si>
  <si>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</si>
  <si>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</si>
  <si>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</si>
  <si>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</si>
  <si>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</si>
  <si>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</si>
  <si>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</si>
  <si>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</si>
  <si>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</si>
  <si>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</si>
  <si>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</si>
  <si>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</si>
  <si>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</si>
  <si>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</si>
  <si>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</si>
  <si>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</si>
  <si>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</si>
  <si>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</si>
  <si>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</si>
  <si>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</si>
  <si>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</si>
  <si>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</si>
  <si>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</si>
  <si>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</si>
  <si>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</si>
  <si>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</si>
  <si>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</si>
  <si>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</si>
  <si>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</si>
  <si>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</si>
  <si>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</si>
  <si>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</si>
  <si>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</si>
  <si>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</si>
  <si>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</si>
  <si>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</si>
  <si>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</si>
  <si>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</si>
  <si>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</si>
  <si>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</si>
  <si>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</si>
  <si>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</si>
  <si>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</si>
  <si>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</si>
  <si>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</si>
  <si>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</si>
  <si>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</si>
  <si>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</si>
  <si>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</si>
  <si>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</si>
  <si>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</si>
  <si>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</si>
  <si>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</si>
  <si>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</si>
  <si>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</si>
  <si>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</si>
  <si>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</si>
  <si>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</si>
  <si>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</si>
  <si>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</si>
  <si>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</si>
  <si>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</si>
  <si>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</si>
  <si>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</si>
  <si>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</si>
  <si>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</si>
  <si>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</si>
  <si>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</si>
  <si>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</si>
  <si>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</si>
  <si>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</si>
  <si>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</si>
  <si>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</si>
  <si>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</si>
  <si>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</si>
  <si>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</si>
  <si>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</si>
  <si>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</si>
  <si>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</si>
  <si>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</si>
  <si>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</si>
  <si>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</si>
  <si>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</si>
  <si>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</si>
  <si>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</si>
  <si>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</si>
  <si>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</si>
  <si>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</si>
  <si>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</si>
  <si>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</si>
  <si>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</si>
  <si>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</si>
  <si>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</si>
  <si>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</si>
  <si>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</si>
  <si>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</si>
  <si>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</si>
  <si>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</si>
  <si>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</si>
  <si>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</si>
  <si>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</si>
  <si>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</si>
  <si>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</si>
  <si>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</si>
  <si>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</si>
  <si>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</si>
  <si>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</si>
  <si>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</si>
  <si>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</si>
  <si>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</si>
  <si>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</si>
  <si>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</si>
  <si>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</si>
  <si>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</si>
  <si>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</si>
  <si>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</si>
  <si>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</si>
  <si>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</si>
  <si>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</si>
  <si>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</si>
  <si>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</si>
  <si>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</si>
  <si>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</si>
  <si>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</si>
  <si>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</si>
  <si>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</si>
  <si>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</si>
  <si>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</si>
  <si>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</si>
  <si>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</si>
  <si>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</si>
  <si>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</si>
  <si>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</si>
  <si>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</si>
  <si>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</si>
  <si>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</si>
  <si>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</si>
  <si>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</si>
  <si>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</si>
  <si>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</si>
  <si>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</si>
  <si>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</si>
  <si>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</si>
  <si>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</si>
  <si>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</si>
  <si>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</si>
  <si>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</si>
  <si>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</si>
  <si>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</si>
  <si>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</si>
  <si>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</si>
  <si>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</si>
  <si>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</si>
  <si>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</si>
  <si>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</si>
  <si>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</si>
  <si>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</si>
  <si>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</si>
  <si>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</si>
  <si>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</si>
  <si>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</si>
  <si>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</si>
  <si>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</si>
  <si>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</si>
  <si>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</si>
  <si>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</si>
  <si>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</si>
  <si>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</si>
  <si>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</si>
  <si>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</si>
  <si>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</si>
  <si>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</si>
  <si>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</si>
  <si>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</si>
  <si>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</si>
  <si>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</si>
  <si>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</si>
  <si>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</si>
  <si>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</si>
  <si>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</si>
  <si>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</si>
  <si>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</si>
  <si>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</si>
  <si>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</si>
  <si>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</si>
  <si>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</si>
  <si>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</si>
  <si>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</si>
  <si>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</si>
  <si>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</si>
  <si>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</si>
  <si>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</si>
  <si>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</si>
  <si>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</si>
  <si>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</si>
  <si>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</si>
  <si>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</si>
  <si>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</si>
  <si>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</si>
  <si>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</si>
  <si>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</si>
  <si>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</si>
  <si>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</si>
  <si>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</si>
  <si>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</si>
  <si>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</si>
  <si>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</si>
  <si>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</si>
  <si>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</si>
  <si>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</si>
  <si>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</si>
  <si>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</si>
  <si>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</si>
  <si>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</si>
  <si>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</si>
  <si>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</si>
  <si>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</si>
  <si>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</si>
  <si>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</si>
  <si>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</si>
  <si>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</si>
  <si>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</si>
  <si>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</si>
  <si>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</si>
  <si>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</si>
  <si>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</si>
  <si>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</si>
  <si>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</si>
  <si>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</si>
  <si>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</si>
  <si>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</si>
  <si>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</si>
  <si>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</si>
  <si>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</si>
  <si>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</si>
  <si>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</si>
  <si>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</si>
  <si>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</si>
  <si>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</si>
  <si>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</si>
  <si>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</si>
  <si>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</si>
  <si>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</si>
  <si>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</si>
  <si>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</si>
  <si>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</si>
  <si>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</si>
  <si>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</si>
  <si>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</si>
  <si>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</si>
  <si>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</si>
  <si>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</si>
  <si>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</si>
  <si>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</si>
  <si>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</si>
  <si>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</si>
  <si>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</si>
  <si>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</si>
  <si>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</si>
  <si>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</si>
  <si>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</si>
  <si>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</si>
  <si>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</si>
  <si>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</si>
  <si>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</si>
  <si>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</si>
  <si>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</si>
  <si>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</si>
  <si>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</si>
  <si>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</si>
  <si>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</si>
  <si>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</si>
  <si>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</si>
  <si>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</si>
  <si>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</si>
  <si>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</si>
  <si>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</si>
  <si>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</si>
  <si>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</si>
  <si>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</si>
  <si>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</si>
  <si>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</si>
  <si>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</si>
  <si>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</si>
  <si>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</si>
  <si>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</si>
  <si>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</si>
  <si>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</si>
  <si>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</si>
  <si>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</si>
  <si>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</si>
  <si>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</si>
  <si>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</si>
  <si>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</si>
  <si>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</si>
  <si>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</si>
  <si>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</si>
  <si>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</si>
  <si>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</si>
  <si>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</si>
  <si>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</si>
  <si>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</si>
  <si>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</si>
  <si>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</si>
  <si>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</si>
  <si>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</si>
  <si>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</si>
  <si>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</si>
  <si>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</si>
  <si>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</si>
  <si>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</si>
  <si>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</si>
  <si>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</si>
  <si>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</si>
  <si>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</si>
  <si>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</si>
  <si>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</si>
  <si>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</si>
  <si>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</si>
  <si>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</si>
  <si>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</si>
  <si>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</si>
  <si>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</si>
  <si>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</si>
  <si>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</si>
  <si>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</si>
  <si>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</si>
  <si>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</si>
  <si>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</si>
  <si>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</si>
  <si>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</si>
  <si>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</si>
  <si>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</si>
  <si>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</si>
  <si>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</si>
  <si>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</si>
  <si>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</si>
  <si>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</si>
  <si>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</si>
  <si>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</si>
  <si>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</si>
  <si>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</si>
  <si>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</si>
  <si>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</si>
  <si>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</si>
  <si>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</si>
  <si>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</si>
  <si>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</si>
  <si>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</si>
  <si>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</si>
  <si>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</si>
  <si>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</si>
  <si>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</si>
  <si>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</si>
  <si>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</si>
  <si>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</si>
  <si>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</si>
  <si>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</si>
  <si>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</si>
  <si>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</si>
  <si>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</si>
  <si>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</si>
  <si>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</si>
  <si>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</si>
  <si>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</si>
  <si>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</si>
  <si>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</si>
  <si>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</si>
  <si>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</si>
  <si>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</si>
  <si>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</si>
  <si>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</si>
  <si>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</si>
  <si>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</si>
  <si>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</si>
  <si>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</si>
  <si>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</si>
  <si>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</si>
  <si>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</si>
  <si>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</si>
  <si>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</si>
  <si>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</si>
  <si>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</si>
  <si>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</si>
  <si>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</si>
  <si>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</si>
  <si>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</si>
  <si>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</si>
  <si>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</si>
  <si>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</si>
  <si>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</si>
  <si>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</si>
  <si>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</si>
  <si>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</si>
  <si>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</si>
  <si>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</si>
  <si>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</si>
  <si>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</si>
  <si>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</si>
  <si>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</si>
  <si>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</si>
  <si>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</si>
  <si>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</si>
  <si>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</si>
  <si>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</si>
  <si>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</si>
  <si>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</si>
  <si>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</si>
  <si>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</si>
  <si>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</si>
  <si>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</si>
  <si>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</si>
  <si>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</si>
  <si>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</si>
  <si>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</si>
  <si>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</si>
  <si>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</si>
  <si>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</si>
  <si>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</si>
  <si>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</si>
  <si>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</si>
  <si>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</si>
  <si>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</si>
  <si>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</si>
  <si>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</si>
  <si>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</si>
  <si>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</si>
  <si>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</si>
  <si>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</si>
  <si>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</si>
  <si>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</si>
  <si>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</si>
  <si>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</si>
  <si>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</si>
  <si>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</si>
  <si>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</si>
  <si>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</si>
  <si>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</si>
  <si>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</si>
  <si>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</si>
  <si>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</si>
  <si>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</si>
  <si>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</si>
  <si>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</si>
  <si>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</si>
  <si>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</si>
  <si>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</si>
  <si>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</si>
  <si>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</si>
  <si>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</si>
  <si>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</si>
  <si>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</si>
  <si>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</si>
  <si>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</si>
  <si>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</si>
  <si>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</si>
  <si>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</si>
  <si>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</si>
  <si>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</si>
  <si>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</si>
  <si>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</si>
  <si>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</si>
  <si>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</si>
  <si>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</si>
  <si>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</si>
  <si>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</si>
  <si>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</si>
  <si>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</si>
  <si>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</si>
  <si>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</si>
  <si>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</si>
  <si>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</si>
  <si>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</si>
  <si>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</si>
  <si>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</si>
  <si>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</si>
  <si>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</si>
  <si>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</si>
  <si>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</si>
  <si>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</si>
  <si>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</si>
  <si>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</si>
  <si>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</si>
  <si>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</si>
  <si>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</si>
  <si>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</si>
  <si>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</si>
  <si>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</si>
  <si>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</si>
  <si>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</si>
  <si>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</si>
  <si>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</si>
  <si>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</si>
  <si>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</si>
  <si>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</si>
  <si>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</si>
  <si>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</si>
  <si>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</si>
  <si>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</si>
  <si>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</si>
  <si>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</si>
  <si>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</si>
  <si>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</si>
  <si>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</si>
  <si>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</si>
  <si>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</si>
  <si>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</si>
  <si>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</si>
  <si>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</si>
  <si>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</si>
  <si>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</si>
  <si>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</si>
  <si>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</si>
  <si>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</si>
  <si>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</si>
  <si>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</si>
  <si>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</si>
  <si>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</si>
  <si>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</si>
  <si>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</si>
  <si>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</si>
  <si>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</si>
  <si>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</si>
  <si>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</si>
  <si>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</si>
  <si>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</si>
  <si>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</si>
  <si>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</si>
  <si>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</si>
  <si>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</si>
  <si>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</si>
  <si>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</si>
  <si>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</si>
  <si>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</si>
  <si>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</si>
  <si>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</si>
  <si>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</si>
  <si>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</si>
  <si>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</si>
  <si>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</si>
  <si>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</si>
  <si>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</si>
  <si>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</si>
  <si>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</si>
  <si>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</si>
  <si>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</si>
  <si>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</si>
  <si>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</si>
  <si>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</si>
  <si>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</si>
  <si>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</si>
  <si>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</si>
  <si>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</si>
  <si>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</si>
  <si>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</si>
  <si>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</si>
  <si>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</si>
  <si>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</si>
  <si>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</si>
  <si>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</si>
  <si>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</si>
  <si>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</si>
  <si>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</si>
  <si>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</si>
  <si>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</si>
  <si>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</si>
  <si>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</si>
  <si>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</si>
  <si>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</si>
  <si>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</si>
  <si>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</si>
  <si>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</si>
  <si>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</si>
  <si>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</si>
  <si>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</si>
  <si>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</si>
  <si>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</si>
  <si>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</si>
  <si>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</si>
  <si>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</si>
  <si>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</si>
  <si>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</si>
  <si>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</si>
  <si>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</si>
  <si>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</si>
  <si>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</si>
  <si>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</si>
  <si>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</si>
  <si>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</si>
  <si>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</si>
  <si>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</si>
  <si>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</si>
  <si>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</si>
  <si>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</si>
  <si>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</si>
  <si>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</si>
  <si>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</si>
  <si>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</si>
  <si>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</si>
  <si>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</si>
  <si>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</si>
  <si>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</si>
  <si>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</si>
  <si>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</si>
  <si>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</si>
  <si>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</si>
  <si>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</si>
  <si>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</si>
  <si>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</si>
  <si>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</si>
  <si>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</si>
  <si>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</si>
  <si>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</si>
  <si>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</si>
  <si>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</si>
  <si>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</si>
  <si>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</si>
  <si>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</si>
  <si>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</si>
  <si>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</si>
  <si>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</si>
  <si>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</si>
  <si>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</si>
  <si>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</si>
  <si>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</si>
  <si>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</si>
  <si>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</si>
  <si>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</si>
  <si>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</si>
  <si>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</si>
  <si>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</si>
  <si>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</si>
  <si>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</si>
  <si>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</si>
  <si>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</si>
  <si>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</si>
  <si>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</si>
  <si>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</si>
  <si>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</si>
  <si>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</si>
  <si>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</si>
  <si>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</si>
  <si>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</si>
  <si>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</si>
  <si>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</si>
  <si>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</si>
  <si>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</si>
  <si>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</si>
  <si>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</si>
  <si>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</si>
  <si>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</si>
  <si>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</si>
  <si>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</si>
  <si>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</si>
  <si>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</si>
  <si>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</si>
  <si>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</si>
  <si>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</si>
  <si>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</si>
  <si>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</si>
  <si>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</si>
  <si>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</si>
  <si>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</si>
  <si>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</si>
  <si>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</si>
  <si>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</si>
  <si>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</si>
  <si>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</si>
  <si>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</si>
  <si>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</si>
  <si>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</si>
  <si>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</si>
  <si>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</si>
  <si>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</si>
  <si>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</si>
  <si>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</si>
  <si>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</si>
  <si>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</si>
  <si>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</si>
  <si>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</si>
  <si>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</si>
  <si>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</si>
  <si>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</si>
  <si>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</si>
  <si>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</si>
  <si>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</si>
  <si>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</si>
  <si>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</si>
  <si>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</si>
  <si>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</si>
  <si>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</si>
  <si>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</si>
  <si>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</si>
  <si>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</si>
  <si>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</si>
  <si>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</si>
  <si>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</si>
  <si>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</si>
  <si>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</si>
  <si>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</si>
  <si>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</si>
  <si>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</si>
  <si>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</si>
  <si>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</si>
  <si>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</si>
  <si>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</si>
  <si>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</si>
  <si>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</si>
  <si>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</si>
  <si>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</si>
  <si>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</si>
  <si>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</si>
  <si>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</si>
  <si>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</si>
  <si>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</si>
  <si>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</si>
  <si>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</si>
  <si>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</si>
  <si>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</si>
  <si>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</si>
  <si>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</si>
  <si>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</si>
  <si>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</si>
  <si>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</si>
  <si>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</si>
  <si>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</si>
  <si>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</si>
  <si>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</si>
  <si>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</si>
  <si>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</si>
  <si>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</si>
  <si>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</si>
  <si>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</si>
  <si>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</si>
  <si>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</si>
  <si>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</si>
  <si>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</si>
  <si>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</si>
  <si>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</si>
  <si>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</si>
  <si>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</si>
  <si>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</si>
  <si>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</si>
  <si>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</si>
  <si>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</si>
  <si>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</si>
  <si>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</si>
  <si>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</si>
  <si>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</si>
  <si>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</si>
  <si>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</si>
  <si>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</si>
  <si>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</si>
  <si>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</si>
  <si>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</si>
  <si>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</si>
  <si>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</si>
  <si>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</si>
  <si>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</si>
  <si>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</si>
  <si>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</si>
  <si>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</si>
  <si>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</si>
  <si>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</si>
  <si>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</si>
  <si>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</si>
  <si>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</si>
  <si>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</si>
  <si>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</si>
  <si>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</si>
  <si>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</si>
  <si>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</si>
  <si>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</si>
  <si>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</si>
  <si>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</si>
  <si>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</si>
  <si>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</si>
  <si>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</si>
  <si>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</si>
  <si>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</si>
  <si>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</si>
  <si>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</si>
  <si>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</si>
  <si>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</si>
  <si>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</si>
  <si>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</si>
  <si>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</si>
  <si>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</si>
  <si>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</si>
  <si>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</si>
  <si>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</si>
  <si>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</si>
  <si>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</si>
  <si>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</si>
  <si>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</si>
  <si>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</si>
  <si>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</si>
  <si>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</si>
  <si>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</si>
  <si>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</si>
  <si>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</si>
  <si>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</si>
  <si>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</si>
  <si>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</si>
  <si>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</si>
  <si>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</si>
  <si>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</si>
  <si>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</si>
  <si>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</si>
  <si>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</si>
  <si>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</si>
  <si>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</si>
  <si>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</si>
  <si>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</si>
  <si>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</si>
  <si>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</si>
  <si>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</si>
  <si>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</si>
  <si>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</si>
  <si>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</si>
  <si>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</si>
  <si>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</si>
  <si>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</si>
  <si>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</si>
  <si>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</si>
  <si>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</si>
  <si>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</si>
  <si>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</si>
  <si>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</si>
  <si>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</si>
  <si>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</si>
  <si>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</si>
  <si>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</si>
  <si>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</si>
  <si>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</si>
  <si>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</si>
  <si>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</si>
  <si>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</si>
  <si>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</si>
  <si>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</si>
  <si>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</si>
  <si>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</si>
  <si>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</si>
  <si>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</si>
  <si>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</si>
  <si>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</si>
  <si>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</si>
  <si>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</si>
  <si>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</si>
  <si>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</si>
  <si>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</si>
  <si>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</si>
  <si>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</si>
  <si>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</si>
  <si>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</si>
  <si>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</si>
  <si>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</si>
  <si>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</si>
  <si>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</si>
  <si>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</si>
  <si>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</si>
  <si>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</si>
  <si>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</si>
  <si>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</si>
  <si>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</si>
  <si>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</si>
  <si>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</si>
  <si>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</si>
  <si>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</si>
  <si>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</si>
  <si>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</si>
  <si>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</si>
  <si>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</si>
  <si>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</si>
  <si>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</si>
  <si>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</si>
  <si>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</si>
  <si>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</si>
  <si>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</si>
  <si>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</si>
  <si>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</si>
  <si>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</si>
  <si>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</si>
  <si>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</si>
  <si>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</si>
  <si>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</si>
  <si>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</si>
  <si>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</si>
  <si>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</si>
  <si>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</si>
  <si>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</si>
  <si>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</si>
  <si>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</si>
  <si>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</si>
  <si>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</si>
  <si>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</si>
  <si>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</si>
  <si>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</si>
  <si>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</si>
  <si>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</si>
  <si>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</si>
  <si>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</si>
  <si>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</si>
  <si>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</si>
  <si>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</si>
  <si>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</si>
  <si>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</si>
  <si>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</si>
  <si>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</si>
  <si>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</si>
  <si>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</si>
  <si>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</si>
  <si>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</si>
  <si>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</si>
  <si>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</si>
  <si>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</si>
  <si>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</si>
  <si>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</si>
  <si>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</si>
  <si>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</si>
  <si>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</si>
  <si>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</si>
  <si>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</si>
  <si>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</si>
  <si>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</si>
  <si>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</si>
  <si>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</si>
  <si>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</si>
  <si>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</si>
  <si>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</si>
  <si>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</si>
  <si>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</si>
  <si>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</si>
  <si>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</si>
  <si>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</si>
  <si>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</si>
  <si>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</si>
  <si>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</si>
  <si>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</si>
  <si>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</si>
  <si>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</si>
  <si>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</si>
  <si>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</si>
  <si>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</si>
  <si>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</si>
  <si>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</si>
  <si>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</si>
  <si>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</si>
  <si>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</si>
  <si>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</si>
  <si>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</si>
  <si>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</si>
  <si>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</si>
  <si>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</si>
  <si>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</si>
  <si>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</si>
  <si>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</si>
  <si>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</si>
  <si>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</si>
  <si>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</si>
  <si>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</si>
  <si>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</si>
  <si>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</si>
  <si>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</si>
  <si>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</si>
  <si>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</si>
  <si>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</si>
  <si>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</si>
  <si>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</si>
  <si>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</si>
  <si>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</si>
  <si>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</si>
  <si>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</si>
  <si>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</si>
  <si>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</si>
  <si>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</si>
  <si>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</si>
  <si>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</si>
  <si>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</si>
  <si>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</si>
  <si>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</si>
  <si>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</si>
  <si>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</si>
  <si>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</si>
  <si>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</si>
  <si>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</si>
  <si>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</si>
  <si>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</si>
  <si>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</si>
  <si>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</si>
  <si>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</si>
  <si>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</si>
  <si>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</si>
  <si>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</si>
  <si>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</si>
  <si>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</si>
  <si>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</si>
  <si>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</si>
  <si>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</si>
  <si>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</si>
  <si>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</si>
  <si>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</si>
  <si>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</si>
  <si>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</si>
  <si>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</si>
  <si>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</si>
  <si>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</si>
  <si>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</si>
  <si>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</si>
  <si>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</si>
  <si>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</si>
  <si>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</si>
  <si>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</si>
  <si>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</si>
  <si>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</si>
  <si>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</si>
  <si>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</si>
  <si>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</si>
  <si>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</si>
  <si>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</si>
  <si>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</si>
  <si>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</si>
  <si>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</si>
  <si>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</si>
  <si>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</si>
  <si>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</si>
  <si>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</si>
  <si>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</si>
  <si>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</si>
  <si>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</si>
  <si>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</si>
  <si>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</si>
  <si>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</si>
  <si>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</si>
  <si>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</si>
  <si>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</si>
  <si>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</si>
  <si>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</si>
  <si>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</si>
  <si>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</si>
  <si>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</si>
  <si>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</si>
  <si>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</si>
  <si>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</si>
  <si>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</si>
  <si>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</si>
  <si>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</si>
  <si>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</si>
  <si>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</si>
  <si>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</si>
  <si>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</si>
  <si>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</si>
  <si>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</si>
  <si>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</si>
  <si>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</si>
  <si>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</si>
  <si>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</si>
  <si>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</si>
  <si>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</si>
  <si>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</si>
  <si>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</si>
  <si>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</si>
  <si>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</si>
  <si>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</si>
  <si>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</si>
  <si>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</si>
  <si>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</si>
  <si>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</si>
  <si>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</si>
  <si>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</si>
  <si>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</si>
  <si>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</si>
  <si>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</si>
  <si>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</si>
  <si>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</si>
  <si>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</si>
  <si>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</si>
  <si>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</si>
  <si>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</si>
  <si>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</si>
  <si>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</si>
  <si>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</si>
  <si>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</si>
  <si>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</si>
  <si>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</si>
  <si>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</si>
  <si>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</si>
  <si>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</si>
  <si>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</si>
  <si>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</si>
  <si>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</si>
  <si>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</si>
  <si>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</si>
  <si>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</si>
  <si>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</si>
  <si>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</si>
  <si>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</si>
  <si>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</si>
  <si>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</si>
  <si>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</si>
  <si>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</si>
  <si>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</si>
  <si>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</si>
  <si>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</si>
  <si>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</si>
  <si>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</si>
  <si>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</si>
  <si>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</si>
  <si>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</si>
  <si>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</si>
  <si>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</si>
  <si>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</si>
  <si>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</si>
  <si>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</si>
  <si>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</si>
  <si>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</si>
  <si>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</si>
  <si>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</si>
  <si>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</si>
  <si>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</si>
  <si>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</si>
  <si>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</si>
  <si>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</si>
  <si>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</si>
  <si>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</si>
  <si>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</si>
  <si>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</si>
  <si>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</si>
  <si>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</si>
  <si>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</si>
  <si>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</si>
  <si>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</si>
  <si>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</si>
  <si>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</si>
  <si>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</si>
  <si>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</si>
  <si>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</si>
  <si>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</si>
  <si>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</si>
  <si>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</si>
  <si>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</si>
  <si>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</si>
  <si>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</si>
  <si>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</si>
  <si>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</si>
  <si>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</si>
  <si>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</si>
  <si>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</si>
  <si>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</si>
  <si>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</si>
  <si>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</si>
  <si>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</si>
  <si>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</si>
  <si>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</si>
  <si>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</si>
  <si>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</si>
  <si>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</si>
  <si>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</si>
  <si>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</si>
  <si>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</si>
  <si>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</si>
  <si>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</si>
  <si>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</si>
  <si>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</si>
  <si>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</si>
  <si>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</si>
  <si>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</si>
  <si>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</si>
  <si>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</si>
  <si>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</si>
  <si>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</si>
  <si>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</si>
  <si>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</si>
  <si>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</si>
  <si>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</si>
  <si>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</si>
  <si>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</si>
  <si>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</si>
  <si>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</si>
  <si>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</si>
  <si>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</si>
  <si>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</si>
  <si>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</si>
  <si>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</si>
  <si>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</si>
  <si>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</si>
  <si>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</si>
  <si>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</si>
  <si>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</si>
  <si>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</si>
  <si>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</si>
  <si>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</si>
  <si>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</si>
  <si>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</si>
  <si>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</si>
  <si>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</si>
  <si>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</si>
  <si>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</si>
  <si>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</si>
  <si>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</si>
  <si>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</si>
  <si>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</si>
  <si>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</si>
  <si>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</si>
  <si>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</si>
  <si>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</si>
  <si>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</si>
  <si>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</si>
  <si>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</si>
  <si>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</si>
  <si>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</si>
  <si>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</si>
  <si>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</si>
  <si>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</si>
  <si>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</si>
  <si>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</si>
  <si>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</si>
  <si>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</si>
  <si>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</si>
  <si>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</si>
  <si>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</si>
  <si>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</si>
  <si>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</si>
  <si>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</si>
  <si>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</si>
  <si>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</si>
  <si>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</si>
  <si>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</si>
  <si>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</si>
  <si>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</si>
  <si>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</si>
  <si>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</si>
  <si>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</si>
  <si>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</si>
  <si>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</si>
  <si>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</si>
  <si>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</si>
  <si>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</si>
  <si>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</si>
  <si>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</si>
  <si>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</si>
  <si>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</si>
  <si>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</si>
  <si>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</si>
  <si>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</si>
  <si>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</si>
  <si>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</si>
  <si>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</si>
  <si>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</si>
  <si>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</si>
  <si>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</si>
  <si>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</si>
  <si>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</si>
  <si>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</si>
  <si>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</si>
  <si>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</si>
  <si>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</si>
  <si>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</si>
  <si>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</si>
  <si>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</si>
  <si>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</si>
  <si>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</si>
  <si>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</si>
  <si>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</si>
  <si>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</si>
  <si>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</si>
  <si>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</si>
  <si>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</si>
  <si>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</si>
  <si>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</si>
  <si>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</si>
  <si>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</si>
  <si>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</si>
  <si>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</si>
  <si>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</si>
  <si>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</si>
  <si>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</si>
  <si>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</si>
  <si>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</si>
  <si>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</si>
  <si>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</si>
  <si>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</si>
  <si>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</si>
  <si>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</si>
  <si>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</si>
  <si>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</si>
  <si>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</si>
  <si>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</si>
  <si>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</si>
  <si>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</si>
  <si>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</si>
  <si>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</si>
  <si>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</si>
  <si>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</si>
  <si>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</si>
  <si>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</si>
  <si>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</si>
  <si>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</si>
  <si>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</si>
  <si>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</si>
  <si>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</si>
  <si>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</si>
  <si>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</si>
  <si>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</si>
  <si>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</si>
  <si>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</si>
  <si>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</si>
  <si>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</si>
  <si>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</si>
  <si>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</si>
  <si>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</si>
  <si>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</si>
  <si>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</si>
  <si>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</si>
  <si>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</si>
  <si>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</si>
  <si>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</si>
  <si>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</si>
  <si>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</si>
  <si>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</si>
  <si>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</si>
  <si>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</si>
  <si>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</si>
  <si>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</si>
  <si>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</si>
  <si>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</si>
  <si>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</si>
  <si>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</si>
  <si>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</si>
  <si>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</si>
  <si>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</si>
  <si>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</si>
  <si>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</si>
  <si>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</si>
  <si>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</si>
  <si>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</si>
  <si>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</si>
  <si>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</si>
  <si>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</si>
  <si>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</si>
  <si>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</si>
  <si>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</si>
  <si>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</si>
  <si>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</si>
  <si>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</si>
  <si>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</si>
  <si>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</si>
  <si>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</si>
  <si>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</si>
  <si>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</si>
  <si>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</si>
  <si>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</si>
  <si>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</si>
  <si>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</si>
  <si>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</si>
  <si>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</si>
  <si>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</si>
  <si>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</si>
  <si>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</si>
  <si>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</si>
  <si>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</si>
  <si>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</si>
  <si>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</si>
  <si>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</si>
  <si>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</si>
  <si>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</si>
  <si>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</si>
  <si>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</si>
  <si>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</si>
  <si>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</si>
  <si>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</si>
  <si>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</si>
  <si>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</si>
  <si>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</si>
  <si>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</si>
  <si>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</si>
  <si>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</si>
  <si>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</si>
  <si>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</si>
  <si>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</si>
  <si>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</si>
  <si>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</si>
  <si>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</si>
  <si>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</si>
  <si>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</si>
  <si>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</si>
  <si>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</si>
  <si>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</si>
  <si>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</si>
  <si>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</si>
  <si>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</si>
  <si>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</si>
  <si>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</si>
  <si>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</si>
  <si>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</si>
  <si>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</si>
  <si>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</si>
  <si>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</si>
  <si>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</si>
  <si>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</si>
  <si>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</si>
  <si>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</si>
  <si>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</si>
  <si>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</si>
  <si>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</si>
  <si>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</si>
  <si>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</si>
  <si>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</si>
  <si>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</si>
  <si>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</si>
  <si>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</si>
  <si>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</si>
  <si>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</si>
  <si>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</si>
  <si>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</si>
  <si>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</si>
  <si>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</si>
  <si>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</si>
  <si>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</si>
  <si>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</si>
  <si>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</si>
  <si>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</si>
  <si>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</si>
  <si>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</si>
  <si>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</si>
  <si>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</si>
  <si>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</si>
  <si>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</si>
  <si>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</si>
  <si>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</si>
  <si>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</si>
  <si>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</si>
  <si>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</si>
  <si>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</si>
  <si>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</si>
  <si>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</si>
  <si>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</si>
  <si>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</si>
  <si>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</si>
  <si>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</si>
  <si>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</si>
  <si>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</si>
  <si>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</si>
  <si>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</si>
  <si>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</si>
  <si>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</si>
  <si>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</si>
  <si>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</si>
  <si>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</si>
  <si>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</si>
  <si>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</si>
  <si>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</si>
  <si>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</si>
  <si>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</si>
  <si>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</si>
  <si>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</si>
  <si>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</si>
  <si>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</si>
  <si>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</si>
  <si>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</si>
  <si>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</si>
  <si>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</si>
  <si>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</si>
  <si>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</si>
  <si>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</si>
  <si>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</si>
  <si>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</si>
  <si>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</si>
  <si>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</si>
  <si>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</si>
  <si>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</si>
  <si>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</si>
  <si>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</si>
  <si>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</si>
  <si>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</si>
  <si>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</si>
  <si>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</si>
  <si>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</si>
  <si>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</si>
  <si>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</si>
  <si>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</si>
  <si>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</si>
  <si>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</si>
  <si>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</si>
  <si>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</si>
  <si>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</si>
  <si>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</si>
  <si>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</si>
  <si>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</si>
  <si>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</si>
  <si>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</si>
  <si>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</si>
  <si>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</si>
  <si>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</si>
  <si>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</si>
  <si>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</si>
  <si>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</si>
  <si>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</si>
  <si>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</si>
  <si>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</si>
  <si>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</si>
  <si>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</si>
  <si>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</si>
  <si>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</si>
  <si>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</si>
  <si>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</si>
  <si>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</si>
  <si>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</si>
  <si>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</si>
  <si>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</si>
  <si>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</si>
  <si>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</si>
  <si>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</si>
  <si>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</si>
  <si>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</si>
  <si>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</si>
  <si>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</si>
  <si>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</si>
  <si>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</si>
  <si>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</si>
  <si>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</si>
  <si>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</si>
  <si>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</si>
  <si>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</si>
  <si>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</si>
  <si>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</si>
  <si>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</si>
  <si>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</si>
  <si>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</si>
  <si>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</si>
  <si>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</si>
  <si>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</si>
  <si>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</si>
  <si>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</si>
  <si>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</si>
  <si>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</si>
  <si>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</si>
  <si>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</si>
  <si>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</si>
  <si>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</si>
  <si>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</si>
  <si>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</si>
  <si>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</si>
  <si>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</si>
  <si>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</si>
  <si>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</si>
  <si>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</si>
  <si>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</si>
  <si>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</si>
  <si>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</si>
  <si>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</si>
  <si>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</si>
  <si>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</si>
  <si>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</si>
  <si>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</si>
  <si>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</si>
  <si>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</si>
  <si>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</si>
  <si>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</si>
  <si>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</si>
  <si>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</si>
  <si>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</si>
  <si>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</si>
  <si>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</si>
  <si>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</si>
  <si>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</si>
  <si>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</si>
  <si>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</si>
  <si>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</si>
  <si>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</si>
  <si>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</si>
  <si>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</si>
  <si>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</si>
  <si>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</si>
  <si>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</si>
  <si>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</si>
  <si>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</si>
  <si>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</si>
  <si>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</si>
  <si>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</si>
  <si>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</si>
  <si>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</si>
  <si>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</si>
  <si>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</si>
  <si>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</si>
  <si>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</si>
  <si>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</si>
  <si>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</si>
  <si>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</si>
  <si>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</si>
  <si>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</si>
  <si>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</si>
  <si>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</si>
  <si>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</si>
  <si>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</si>
  <si>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</si>
  <si>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</si>
  <si>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</si>
  <si>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</si>
  <si>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</si>
  <si>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</si>
  <si>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</si>
  <si>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</si>
  <si>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</si>
  <si>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</si>
  <si>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</si>
  <si>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</si>
  <si>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</si>
  <si>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</si>
  <si>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</si>
  <si>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</si>
  <si>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</si>
  <si>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</si>
  <si>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</si>
  <si>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</si>
  <si>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</si>
  <si>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</si>
  <si>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</si>
  <si>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</si>
  <si>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</si>
  <si>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</si>
  <si>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</si>
  <si>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</si>
  <si>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</si>
  <si>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</si>
  <si>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</si>
  <si>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</si>
  <si>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</si>
  <si>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</si>
  <si>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</si>
  <si>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</si>
  <si>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</si>
  <si>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</si>
  <si>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</si>
  <si>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</si>
  <si>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</si>
  <si>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</si>
  <si>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</si>
  <si>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</si>
  <si>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</si>
  <si>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</si>
  <si>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</si>
  <si>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</si>
  <si>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</si>
  <si>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</si>
  <si>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</si>
  <si>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</si>
  <si>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</si>
  <si>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</si>
  <si>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</si>
  <si>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</si>
  <si>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</si>
  <si>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</si>
  <si>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</si>
  <si>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</si>
  <si>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</si>
  <si>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</si>
  <si>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</si>
  <si>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</si>
  <si>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</si>
  <si>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</si>
  <si>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</si>
  <si>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</si>
  <si>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</si>
  <si>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</si>
  <si>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</si>
  <si>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</si>
  <si>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</si>
  <si>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</si>
  <si>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</si>
  <si>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</si>
  <si>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</si>
  <si>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</si>
  <si>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</si>
  <si>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</si>
  <si>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</si>
  <si>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</si>
  <si>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</si>
  <si>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</si>
  <si>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</si>
  <si>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</si>
  <si>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</si>
  <si>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</si>
  <si>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</si>
  <si>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</si>
  <si>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</si>
  <si>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</si>
  <si>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</si>
  <si>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</si>
  <si>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</si>
  <si>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</si>
  <si>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</si>
  <si>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</si>
  <si>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</si>
  <si>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</si>
  <si>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</si>
  <si>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</si>
  <si>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</si>
  <si>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</si>
  <si>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</si>
  <si>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</si>
  <si>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</si>
  <si>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</si>
  <si>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</si>
  <si>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</si>
  <si>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</si>
  <si>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</si>
  <si>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</si>
  <si>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</si>
  <si>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</si>
  <si>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</si>
  <si>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</si>
  <si>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</si>
  <si>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</si>
  <si>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</si>
  <si>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</si>
  <si>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</si>
  <si>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</si>
  <si>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</si>
  <si>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</si>
  <si>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</si>
  <si>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</si>
  <si>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</si>
  <si>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</si>
  <si>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</si>
  <si>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</si>
  <si>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</si>
  <si>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</si>
  <si>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</si>
  <si>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</si>
  <si>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</si>
  <si>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</si>
  <si>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</si>
  <si>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</si>
  <si>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</si>
  <si>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</si>
  <si>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</si>
  <si>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</si>
  <si>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</si>
  <si>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</si>
  <si>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</si>
  <si>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</si>
  <si>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</si>
  <si>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</si>
  <si>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</si>
  <si>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</si>
  <si>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</si>
  <si>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</si>
  <si>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</si>
  <si>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</si>
  <si>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</si>
  <si>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</si>
  <si>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</si>
  <si>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</si>
  <si>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</si>
  <si>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</si>
  <si>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</si>
  <si>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</si>
  <si>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</si>
  <si>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</si>
  <si>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</si>
  <si>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</si>
  <si>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</si>
  <si>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</si>
  <si>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</si>
  <si>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</si>
  <si>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</si>
  <si>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</si>
  <si>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</si>
  <si>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</si>
  <si>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</si>
  <si>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</si>
  <si>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</si>
  <si>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</si>
  <si>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</si>
  <si>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</si>
  <si>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</si>
  <si>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</si>
  <si>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</si>
  <si>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</si>
  <si>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</si>
  <si>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</si>
  <si>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</si>
  <si>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</si>
  <si>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</si>
  <si>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</si>
  <si>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</si>
  <si>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</si>
  <si>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</si>
  <si>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</si>
  <si>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</si>
  <si>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</si>
  <si>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</si>
  <si>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</si>
  <si>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</si>
  <si>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</si>
  <si>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</si>
  <si>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</si>
  <si>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</si>
  <si>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</si>
  <si>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</si>
  <si>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</si>
  <si>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</si>
  <si>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</si>
  <si>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</si>
  <si>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</si>
  <si>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</si>
  <si>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</si>
  <si>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</si>
  <si>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</si>
  <si>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</si>
  <si>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</si>
  <si>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</si>
  <si>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</si>
  <si>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</si>
  <si>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</si>
  <si>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</si>
  <si>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</si>
  <si>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</si>
  <si>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</si>
  <si>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</si>
  <si>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</si>
  <si>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</si>
  <si>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</si>
  <si>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</si>
  <si>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</si>
  <si>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</si>
  <si>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</si>
  <si>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</si>
  <si>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</si>
  <si>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</si>
  <si>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</si>
  <si>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</si>
  <si>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</si>
  <si>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</si>
  <si>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</si>
  <si>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</si>
  <si>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</si>
  <si>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</si>
  <si>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</si>
  <si>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</si>
  <si>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</si>
  <si>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</si>
  <si>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</si>
  <si>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</si>
  <si>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</si>
  <si>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</si>
  <si>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</si>
  <si>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</si>
  <si>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</si>
  <si>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</si>
  <si>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</si>
  <si>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</si>
  <si>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</si>
  <si>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</si>
  <si>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</si>
  <si>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</si>
  <si>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</si>
  <si>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</si>
  <si>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</si>
  <si>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</si>
  <si>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</si>
  <si>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</si>
  <si>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</si>
  <si>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</si>
  <si>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</si>
  <si>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</si>
  <si>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</si>
  <si>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</si>
  <si>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</si>
  <si>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</si>
  <si>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</si>
  <si>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</si>
  <si>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</si>
  <si>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</si>
  <si>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</si>
  <si>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</si>
  <si>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</si>
  <si>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</si>
  <si>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</si>
  <si>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</si>
  <si>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</si>
  <si>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</si>
  <si>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</si>
  <si>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</si>
  <si>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</si>
  <si>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</si>
  <si>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</si>
  <si>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</si>
  <si>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</si>
  <si>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</si>
  <si>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</si>
  <si>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</si>
  <si>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</si>
  <si>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</si>
  <si>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</si>
  <si>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</si>
  <si>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</si>
  <si>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</si>
  <si>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</si>
  <si>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</si>
  <si>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</si>
  <si>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</si>
  <si>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</si>
  <si>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</si>
  <si>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</si>
  <si>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</si>
  <si>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</si>
  <si>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</si>
  <si>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</si>
  <si>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</si>
  <si>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</si>
  <si>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</si>
  <si>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</si>
  <si>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</si>
  <si>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</si>
  <si>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</si>
  <si>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</si>
  <si>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</si>
  <si>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</si>
  <si>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</si>
  <si>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</si>
  <si>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</si>
  <si>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</si>
  <si>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</si>
  <si>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</si>
  <si>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</si>
  <si>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</si>
  <si>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</si>
  <si>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</si>
  <si>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</si>
  <si>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</si>
  <si>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</si>
  <si>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</si>
  <si>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</si>
  <si>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</si>
  <si>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</si>
  <si>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</si>
  <si>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</si>
  <si>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</si>
  <si>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</si>
  <si>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</si>
  <si>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</si>
  <si>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</si>
  <si>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</si>
  <si>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</si>
  <si>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</si>
  <si>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</si>
  <si>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</si>
  <si>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</si>
  <si>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</si>
  <si>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</si>
  <si>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</si>
  <si>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</si>
  <si>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</si>
  <si>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</si>
  <si>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</si>
  <si>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</si>
  <si>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</si>
  <si>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</si>
  <si>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</si>
  <si>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</si>
  <si>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</si>
  <si>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</si>
  <si>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</si>
  <si>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</si>
  <si>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</si>
  <si>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</si>
  <si>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</si>
  <si>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</si>
  <si>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</si>
  <si>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</si>
  <si>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</si>
  <si>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</si>
  <si>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</si>
  <si>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</si>
  <si>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</si>
  <si>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</si>
  <si>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</si>
  <si>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</si>
  <si>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</si>
  <si>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</si>
  <si>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</si>
  <si>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</si>
  <si>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</si>
  <si>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</si>
  <si>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</si>
  <si>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</si>
  <si>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</si>
  <si>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</si>
  <si>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</si>
  <si>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</si>
  <si>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</si>
  <si>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</si>
  <si>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</si>
  <si>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</si>
  <si>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</si>
  <si>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</si>
  <si>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</si>
  <si>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</si>
  <si>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</si>
  <si>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</si>
  <si>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</si>
  <si>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</si>
  <si>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</si>
  <si>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</si>
  <si>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</si>
  <si>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</si>
  <si>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</si>
  <si>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</si>
  <si>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</si>
  <si>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</si>
  <si>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</si>
  <si>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</si>
  <si>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</si>
  <si>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</si>
  <si>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</si>
  <si>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</si>
  <si>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</si>
  <si>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</si>
  <si>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</si>
  <si>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</si>
  <si>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</si>
  <si>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</si>
  <si>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</si>
  <si>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</si>
  <si>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</si>
  <si>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</si>
  <si>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</si>
  <si>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</si>
  <si>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</si>
  <si>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</si>
  <si>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</si>
  <si>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</si>
  <si>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</si>
  <si>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</si>
  <si>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</si>
  <si>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</si>
  <si>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</si>
  <si>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</si>
  <si>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</si>
  <si>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</si>
  <si>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</si>
  <si>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</si>
  <si>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</si>
  <si>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</si>
  <si>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</si>
  <si>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</si>
  <si>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</si>
  <si>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</si>
  <si>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</si>
  <si>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</si>
  <si>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</si>
  <si>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</si>
  <si>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</si>
  <si>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</si>
  <si>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</si>
  <si>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</si>
  <si>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</si>
  <si>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</si>
  <si>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</si>
  <si>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</si>
  <si>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</si>
  <si>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</si>
  <si>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</si>
  <si>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</si>
  <si>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</si>
  <si>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</si>
  <si>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</si>
  <si>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</si>
  <si>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</si>
  <si>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</si>
  <si>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</si>
  <si>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</si>
  <si>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</si>
  <si>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</si>
  <si>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</si>
  <si>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</si>
  <si>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</si>
  <si>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</si>
  <si>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</si>
  <si>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</si>
  <si>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</si>
  <si>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</si>
  <si>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</si>
  <si>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</si>
  <si>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</si>
  <si>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</si>
  <si>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</si>
  <si>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</si>
  <si>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</si>
  <si>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</si>
  <si>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</si>
  <si>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</si>
  <si>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</si>
  <si>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</si>
  <si>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</si>
  <si>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</si>
  <si>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</si>
  <si>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</si>
  <si>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</si>
  <si>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</si>
  <si>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</si>
  <si>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</si>
  <si>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</si>
  <si>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</si>
  <si>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</si>
  <si>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</si>
  <si>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</si>
  <si>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</si>
  <si>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</si>
  <si>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</si>
  <si>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</si>
  <si>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</si>
  <si>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</si>
  <si>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</si>
  <si>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</si>
  <si>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</si>
  <si>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</si>
  <si>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</si>
  <si>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</si>
  <si>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</si>
  <si>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</si>
  <si>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</si>
  <si>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</si>
  <si>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</si>
  <si>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</si>
  <si>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</si>
  <si>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</si>
  <si>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</si>
  <si>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</si>
  <si>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</si>
  <si>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</si>
  <si>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</si>
  <si>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</si>
  <si>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</si>
  <si>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</si>
  <si>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</si>
  <si>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</si>
  <si>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</si>
  <si>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</si>
  <si>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</si>
  <si>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</si>
  <si>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</si>
  <si>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</si>
  <si>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</si>
  <si>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</si>
  <si>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</si>
  <si>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</si>
  <si>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</si>
  <si>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</si>
  <si>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</si>
  <si>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</si>
  <si>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</si>
  <si>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</si>
  <si>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</si>
  <si>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</si>
  <si>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</si>
  <si>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</si>
  <si>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</si>
  <si>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</si>
  <si>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</si>
  <si>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</si>
  <si>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</si>
  <si>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</si>
  <si>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</si>
  <si>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</si>
  <si>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</si>
  <si>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</si>
  <si>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</si>
  <si>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</si>
  <si>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</si>
  <si>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</si>
  <si>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</si>
  <si>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</si>
  <si>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</si>
  <si>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</si>
  <si>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</si>
  <si>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</si>
  <si>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</si>
  <si>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</si>
  <si>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</si>
  <si>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</si>
  <si>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</si>
  <si>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</si>
  <si>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</si>
  <si>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</si>
  <si>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</si>
  <si>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</si>
  <si>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</si>
  <si>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</si>
  <si>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</si>
  <si>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</si>
  <si>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</si>
  <si>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</si>
  <si>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</si>
  <si>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</si>
  <si>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</si>
  <si>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</si>
  <si>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</si>
  <si>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</si>
  <si>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</si>
  <si>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</si>
  <si>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</si>
  <si>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</si>
  <si>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</si>
  <si>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</si>
  <si>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</si>
  <si>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</si>
  <si>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</si>
  <si>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</si>
  <si>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</si>
  <si>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</si>
  <si>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</si>
  <si>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</si>
  <si>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</si>
  <si>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</si>
  <si>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</si>
  <si>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</si>
  <si>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</si>
  <si>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</si>
  <si>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</si>
  <si>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</si>
  <si>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</si>
  <si>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</si>
  <si>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</si>
  <si>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</si>
  <si>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</si>
  <si>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</si>
  <si>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</si>
  <si>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</si>
  <si>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</si>
  <si>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</si>
  <si>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</si>
  <si>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</si>
  <si>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</si>
  <si>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</si>
  <si>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</si>
  <si>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</si>
  <si>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</si>
  <si>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</si>
  <si>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</si>
  <si>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</si>
  <si>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</si>
  <si>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</si>
  <si>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</si>
  <si>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</si>
  <si>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</si>
  <si>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</si>
  <si>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</si>
  <si>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</si>
  <si>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</si>
  <si>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</si>
  <si>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</si>
  <si>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</si>
  <si>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</si>
  <si>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</si>
  <si>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</si>
  <si>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</si>
  <si>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</si>
  <si>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</si>
  <si>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</si>
  <si>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</si>
  <si>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</si>
  <si>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</si>
  <si>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</si>
  <si>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</si>
  <si>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</si>
  <si>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</si>
  <si>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</si>
  <si>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</si>
  <si>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</si>
  <si>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</si>
  <si>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</si>
  <si>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</si>
  <si>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</si>
  <si>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</si>
  <si>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</si>
  <si>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</si>
  <si>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</si>
  <si>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</si>
  <si>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</si>
  <si>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</si>
  <si>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</si>
  <si>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</si>
  <si>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</si>
  <si>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</si>
  <si>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</si>
  <si>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</si>
  <si>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</si>
  <si>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</si>
  <si>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</si>
  <si>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</si>
  <si>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</si>
  <si>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</si>
  <si>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</si>
  <si>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</si>
  <si>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</si>
  <si>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</si>
  <si>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</si>
  <si>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</si>
  <si>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</si>
  <si>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</si>
  <si>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</si>
  <si>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</si>
  <si>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</si>
  <si>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</si>
  <si>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</si>
  <si>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</si>
  <si>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</si>
  <si>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</si>
  <si>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</si>
  <si>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</si>
  <si>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</si>
  <si>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</si>
  <si>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</si>
  <si>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</si>
  <si>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</si>
  <si>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</si>
  <si>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</si>
  <si>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</si>
  <si>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</si>
  <si>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</si>
  <si>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</si>
  <si>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</si>
  <si>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</si>
  <si>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</si>
  <si>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</si>
  <si>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</si>
  <si>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</si>
  <si>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</si>
  <si>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</si>
  <si>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</si>
  <si>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</si>
  <si>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</si>
  <si>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</si>
  <si>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</si>
  <si>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</si>
  <si>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</si>
  <si>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</si>
  <si>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</si>
  <si>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</si>
  <si>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</si>
  <si>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</si>
  <si>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</si>
  <si>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</si>
  <si>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</si>
  <si>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</si>
  <si>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</si>
  <si>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</si>
  <si>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</si>
  <si>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</si>
  <si>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</si>
  <si>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</si>
  <si>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</si>
  <si>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</si>
  <si>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</si>
  <si>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</si>
  <si>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</si>
  <si>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</si>
  <si>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</si>
  <si>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</si>
  <si>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</si>
  <si>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</si>
  <si>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</si>
  <si>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</si>
  <si>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</si>
  <si>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</si>
  <si>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</si>
  <si>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</si>
  <si>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</si>
  <si>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</si>
  <si>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</si>
  <si>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</si>
  <si>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</si>
  <si>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</si>
  <si>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</si>
  <si>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</si>
  <si>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</si>
  <si>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</si>
  <si>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</si>
  <si>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</si>
  <si>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</si>
  <si>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</si>
  <si>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</si>
  <si>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</si>
  <si>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</si>
  <si>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</si>
  <si>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</si>
  <si>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</si>
  <si>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</si>
  <si>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</si>
  <si>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</si>
  <si>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</si>
  <si>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</si>
  <si>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</si>
  <si>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</si>
  <si>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</si>
  <si>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</si>
  <si>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</si>
  <si>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</si>
  <si>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</si>
  <si>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</si>
  <si>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</si>
  <si>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</si>
  <si>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</si>
  <si>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</si>
  <si>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</si>
  <si>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</si>
  <si>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</si>
  <si>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</si>
  <si>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</si>
  <si>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</si>
  <si>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</si>
  <si>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</si>
  <si>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</si>
  <si>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</si>
  <si>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</si>
  <si>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</si>
  <si>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</si>
  <si>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</si>
  <si>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</si>
  <si>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</si>
  <si>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</si>
  <si>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</si>
  <si>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</si>
  <si>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</si>
  <si>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</si>
  <si>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</si>
  <si>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</si>
  <si>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</si>
  <si>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</si>
  <si>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</si>
  <si>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</si>
  <si>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</si>
  <si>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</si>
  <si>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</si>
  <si>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</si>
  <si>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</si>
  <si>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</si>
  <si>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</si>
  <si>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</si>
  <si>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</si>
  <si>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</si>
  <si>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</si>
  <si>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</si>
  <si>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</si>
  <si>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</si>
  <si>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</si>
  <si>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</si>
  <si>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</si>
  <si>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</si>
  <si>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</si>
  <si>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</si>
  <si>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</si>
  <si>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</si>
  <si>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</si>
  <si>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</si>
  <si>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</si>
  <si>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</si>
  <si>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</si>
  <si>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</si>
  <si>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</si>
  <si>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</si>
  <si>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</si>
  <si>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</si>
  <si>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</si>
  <si>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</si>
  <si>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</si>
  <si>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</si>
  <si>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</si>
  <si>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</si>
  <si>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</si>
  <si>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</si>
  <si>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</si>
  <si>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</si>
  <si>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</si>
  <si>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</si>
  <si>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</si>
  <si>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</si>
  <si>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</si>
  <si>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</si>
  <si>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</si>
  <si>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</si>
  <si>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</si>
  <si>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</si>
  <si>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</si>
  <si>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</si>
  <si>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</si>
  <si>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</si>
  <si>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</si>
  <si>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</si>
  <si>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</si>
  <si>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</si>
  <si>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</si>
  <si>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</si>
  <si>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</si>
  <si>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</si>
  <si>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</si>
  <si>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</si>
  <si>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</si>
  <si>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</si>
  <si>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</si>
  <si>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</si>
  <si>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</si>
  <si>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</si>
  <si>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</si>
  <si>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</si>
  <si>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</si>
  <si>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</si>
  <si>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</si>
  <si>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</si>
  <si>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</si>
  <si>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</si>
  <si>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</si>
  <si>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</si>
  <si>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</si>
  <si>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</si>
  <si>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</si>
  <si>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</si>
  <si>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</si>
  <si>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</si>
  <si>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</si>
  <si>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</si>
  <si>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</si>
  <si>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</si>
  <si>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</si>
  <si>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</si>
  <si>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</si>
  <si>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</si>
  <si>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</si>
  <si>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</si>
  <si>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</si>
  <si>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</si>
  <si>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</si>
  <si>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</si>
  <si>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</si>
  <si>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</si>
  <si>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</si>
  <si>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</si>
  <si>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</si>
  <si>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</si>
  <si>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</si>
  <si>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</si>
  <si>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</si>
  <si>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</si>
  <si>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</si>
  <si>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</si>
  <si>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</si>
  <si>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</si>
  <si>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</si>
  <si>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</si>
  <si>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</si>
  <si>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</si>
  <si>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</si>
  <si>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</si>
  <si>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</si>
  <si>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</si>
  <si>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</si>
  <si>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</si>
  <si>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</si>
  <si>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</si>
  <si>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</si>
  <si>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</si>
  <si>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</si>
  <si>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</si>
  <si>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</si>
  <si>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</si>
  <si>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</si>
  <si>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</si>
  <si>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</si>
  <si>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</si>
  <si>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</si>
  <si>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</si>
  <si>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</si>
  <si>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</si>
  <si>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</si>
  <si>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</si>
  <si>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</si>
  <si>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</si>
  <si>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</si>
  <si>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</si>
  <si>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</si>
  <si>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</si>
  <si>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</si>
  <si>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</si>
  <si>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</si>
  <si>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</si>
  <si>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</si>
  <si>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</si>
  <si>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</si>
  <si>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</si>
  <si>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</si>
  <si>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</si>
  <si>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</si>
  <si>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</si>
  <si>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</si>
  <si>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</si>
  <si>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</si>
  <si>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</si>
  <si>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</si>
  <si>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</si>
  <si>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</si>
  <si>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</si>
  <si>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</si>
  <si>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</si>
  <si>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</si>
  <si>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</si>
  <si>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</si>
  <si>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</si>
  <si>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</si>
  <si>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</si>
  <si>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</si>
  <si>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</si>
  <si>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</si>
  <si>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</si>
  <si>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</si>
  <si>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</si>
  <si>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</si>
  <si>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</si>
  <si>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</si>
  <si>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</si>
  <si>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</si>
  <si>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</si>
  <si>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</si>
  <si>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</si>
  <si>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</si>
  <si>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</si>
  <si>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</si>
  <si>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</si>
  <si>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</si>
  <si>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</si>
  <si>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</si>
  <si>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</si>
  <si>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</si>
  <si>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</si>
  <si>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</si>
  <si>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</si>
  <si>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</si>
  <si>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</si>
  <si>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</si>
  <si>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</si>
  <si>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</si>
  <si>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</si>
  <si>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</si>
  <si>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</si>
  <si>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</si>
  <si>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</si>
  <si>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</si>
  <si>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</si>
  <si>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</si>
  <si>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</si>
  <si>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</si>
  <si>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</si>
  <si>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</si>
  <si>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</si>
  <si>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</si>
  <si>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</si>
  <si>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</si>
  <si>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</si>
  <si>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</si>
  <si>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</si>
  <si>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</si>
  <si>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</si>
  <si>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</si>
  <si>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</si>
  <si>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</si>
  <si>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</si>
  <si>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</si>
  <si>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</si>
  <si>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</si>
  <si>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</si>
  <si>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</si>
  <si>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</si>
  <si>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</si>
  <si>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</si>
  <si>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</si>
  <si>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</si>
  <si>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</si>
  <si>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</si>
  <si>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</si>
  <si>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</si>
  <si>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</si>
  <si>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</si>
  <si>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</si>
  <si>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</si>
  <si>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</si>
  <si>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</si>
  <si>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</si>
  <si>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</si>
  <si>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</si>
  <si>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</si>
  <si>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</si>
  <si>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</si>
  <si>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</si>
  <si>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</si>
  <si>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</si>
  <si>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</si>
  <si>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</si>
  <si>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</si>
  <si>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</si>
  <si>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</si>
  <si>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</si>
  <si>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</si>
  <si>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</si>
  <si>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</si>
  <si>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</si>
  <si>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</si>
  <si>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</si>
  <si>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</si>
  <si>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</si>
  <si>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</si>
  <si>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</si>
  <si>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</si>
  <si>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</si>
  <si>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</si>
  <si>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</si>
  <si>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</si>
  <si>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</si>
  <si>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</si>
  <si>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</si>
  <si>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</si>
  <si>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</si>
  <si>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</si>
  <si>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</si>
  <si>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</si>
  <si>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</si>
  <si>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</si>
  <si>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</si>
  <si>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</si>
  <si>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</si>
  <si>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</si>
  <si>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</si>
  <si>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</si>
  <si>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</si>
  <si>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</si>
  <si>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</si>
  <si>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</si>
  <si>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</si>
  <si>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</si>
  <si>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</si>
  <si>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</si>
  <si>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</si>
  <si>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</si>
  <si>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</si>
  <si>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</si>
  <si>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</si>
  <si>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</si>
  <si>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</si>
  <si>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</si>
  <si>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</si>
  <si>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</si>
  <si>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</si>
  <si>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</si>
  <si>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</si>
  <si>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</si>
  <si>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</si>
  <si>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</si>
  <si>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</si>
  <si>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</si>
  <si>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</si>
  <si>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</si>
  <si>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</si>
  <si>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</si>
  <si>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</si>
  <si>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</si>
  <si>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</si>
  <si>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</si>
  <si>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</si>
  <si>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</si>
  <si>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</si>
  <si>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</si>
  <si>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</si>
  <si>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</si>
  <si>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</si>
  <si>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</si>
  <si>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</si>
  <si>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</si>
  <si>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</si>
  <si>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</si>
  <si>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</si>
  <si>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</si>
  <si>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</si>
  <si>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</si>
  <si>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</si>
  <si>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</si>
  <si>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</si>
  <si>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</si>
  <si>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</si>
  <si>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</si>
  <si>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</si>
  <si>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</si>
  <si>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</si>
  <si>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</si>
  <si>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</si>
  <si>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</si>
  <si>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</si>
  <si>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</si>
  <si>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</si>
  <si>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</si>
  <si>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</si>
  <si>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</si>
  <si>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</si>
  <si>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</si>
  <si>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</si>
  <si>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</si>
  <si>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</si>
  <si>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</si>
  <si>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</si>
  <si>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</si>
  <si>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</si>
  <si>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</si>
  <si>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</si>
  <si>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</si>
  <si>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</si>
  <si>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</si>
  <si>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</si>
  <si>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</si>
  <si>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</si>
  <si>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</si>
  <si>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</si>
  <si>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</si>
  <si>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</si>
  <si>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</si>
  <si>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</si>
  <si>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</si>
  <si>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</si>
  <si>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</si>
  <si>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</si>
  <si>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</si>
  <si>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</si>
  <si>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</si>
  <si>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</si>
  <si>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</si>
  <si>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</si>
  <si>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</si>
  <si>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</si>
  <si>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</si>
  <si>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</si>
  <si>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</si>
  <si>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</si>
  <si>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</si>
  <si>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</si>
  <si>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</si>
  <si>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</si>
  <si>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</si>
  <si>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</si>
  <si>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</si>
  <si>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</si>
  <si>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</si>
  <si>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</si>
  <si>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</si>
  <si>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</si>
  <si>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</si>
  <si>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</si>
  <si>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</si>
  <si>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</si>
  <si>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</si>
  <si>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</si>
  <si>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</si>
  <si>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</si>
  <si>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</si>
  <si>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</si>
  <si>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</si>
  <si>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</si>
  <si>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</si>
  <si>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</si>
  <si>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</si>
  <si>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</si>
  <si>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</si>
  <si>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</si>
  <si>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</si>
  <si>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</si>
  <si>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</si>
  <si>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</si>
  <si>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</si>
  <si>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</si>
  <si>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</si>
  <si>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</si>
  <si>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</si>
  <si>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</si>
  <si>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</si>
  <si>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</si>
  <si>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</si>
  <si>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</si>
  <si>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</si>
  <si>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</si>
  <si>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</si>
  <si>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</si>
  <si>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</si>
  <si>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</si>
  <si>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</si>
  <si>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</si>
  <si>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</si>
  <si>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</si>
  <si>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</si>
  <si>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</si>
  <si>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</si>
  <si>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</si>
  <si>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</si>
  <si>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</si>
  <si>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</si>
  <si>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</si>
  <si>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</si>
  <si>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</si>
  <si>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</si>
  <si>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</si>
  <si>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</si>
  <si>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</si>
  <si>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</si>
  <si>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</si>
  <si>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</si>
  <si>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</si>
  <si>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</si>
  <si>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</si>
  <si>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</si>
  <si>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</si>
  <si>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</si>
  <si>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</si>
  <si>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</si>
  <si>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</si>
  <si>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</si>
  <si>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</si>
  <si>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</si>
  <si>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</si>
  <si>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</si>
  <si>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</si>
  <si>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</si>
  <si>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</si>
  <si>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</si>
  <si>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</si>
  <si>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</si>
  <si>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</si>
  <si>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</si>
  <si>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</si>
  <si>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</si>
  <si>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</si>
  <si>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</si>
  <si>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</si>
  <si>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</si>
  <si>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</si>
  <si>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</si>
  <si>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</si>
  <si>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</si>
  <si>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</si>
  <si>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</si>
  <si>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</si>
  <si>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</si>
  <si>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</si>
  <si>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</si>
  <si>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</si>
  <si>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</si>
  <si>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</si>
  <si>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</si>
  <si>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</si>
  <si>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</si>
  <si>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</si>
  <si>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</si>
  <si>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</si>
  <si>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</si>
  <si>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</si>
  <si>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</si>
  <si>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</si>
  <si>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</si>
  <si>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</si>
  <si>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</si>
  <si>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</si>
  <si>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</si>
  <si>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</si>
  <si>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</si>
  <si>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</si>
  <si>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</si>
  <si>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</si>
  <si>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</si>
  <si>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</si>
  <si>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</si>
  <si>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</si>
  <si>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</si>
  <si>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</si>
  <si>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</si>
  <si>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</si>
  <si>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</si>
  <si>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</si>
  <si>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</si>
  <si>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</si>
  <si>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</si>
  <si>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</si>
  <si>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</si>
  <si>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</si>
  <si>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</si>
  <si>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</si>
  <si>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</si>
  <si>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</si>
  <si>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</si>
  <si>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</si>
  <si>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</si>
  <si>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</si>
  <si>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</si>
  <si>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</si>
  <si>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</si>
  <si>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</si>
  <si>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</si>
  <si>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</si>
  <si>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</si>
  <si>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</si>
  <si>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</si>
  <si>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</si>
  <si>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</si>
  <si>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</si>
  <si>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</si>
  <si>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</si>
  <si>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</si>
  <si>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</si>
  <si>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</si>
  <si>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</si>
  <si>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</si>
  <si>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</si>
  <si>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</si>
  <si>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</si>
  <si>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</si>
  <si>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</si>
  <si>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</si>
  <si>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</si>
  <si>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</si>
  <si>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</si>
  <si>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</si>
  <si>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</si>
  <si>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</si>
  <si>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</si>
  <si>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</si>
  <si>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</si>
  <si>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</si>
  <si>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</si>
  <si>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</si>
  <si>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</si>
  <si>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</si>
  <si>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</si>
  <si>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</si>
  <si>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</si>
  <si>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</si>
  <si>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</si>
  <si>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</si>
  <si>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</si>
  <si>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</si>
  <si>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</si>
  <si>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</si>
  <si>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</si>
  <si>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</si>
  <si>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</si>
  <si>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</si>
  <si>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</si>
  <si>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</si>
  <si>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</si>
  <si>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</si>
  <si>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</si>
  <si>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</si>
  <si>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</si>
  <si>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</si>
  <si>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</si>
  <si>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</si>
  <si>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</si>
  <si>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</si>
  <si>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</si>
  <si>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</si>
  <si>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</si>
  <si>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</si>
  <si>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</si>
  <si>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</si>
  <si>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</si>
  <si>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</si>
  <si>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</si>
  <si>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</si>
  <si>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</si>
  <si>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</si>
  <si>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</si>
  <si>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</si>
  <si>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</si>
  <si>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</si>
  <si>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</si>
  <si>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</si>
  <si>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</si>
  <si>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</si>
  <si>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</si>
  <si>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</si>
  <si>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</si>
  <si>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</si>
  <si>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</si>
  <si>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</si>
  <si>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</si>
  <si>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</si>
  <si>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</si>
  <si>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</si>
  <si>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</si>
  <si>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</si>
  <si>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</si>
  <si>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</si>
  <si>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</si>
  <si>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</si>
  <si>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</si>
  <si>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</si>
  <si>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</si>
  <si>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</si>
  <si>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</si>
  <si>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</si>
  <si>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</si>
  <si>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</si>
  <si>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</si>
  <si>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</si>
  <si>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</si>
  <si>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</si>
  <si>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</si>
  <si>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</si>
  <si>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</si>
  <si>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</si>
  <si>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</si>
  <si>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</si>
  <si>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</si>
  <si>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</si>
  <si>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</si>
  <si>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</si>
  <si>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</si>
  <si>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</si>
  <si>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</si>
  <si>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</si>
  <si>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</si>
  <si>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</si>
  <si>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</si>
  <si>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</si>
  <si>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</si>
  <si>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</si>
  <si>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</si>
  <si>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</si>
  <si>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</si>
  <si>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</si>
  <si>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</si>
  <si>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</si>
  <si>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</si>
  <si>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</si>
  <si>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</si>
  <si>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</si>
  <si>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</si>
  <si>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</si>
  <si>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</si>
  <si>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</si>
  <si>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</si>
  <si>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</si>
  <si>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</si>
  <si>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</si>
  <si>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</si>
  <si>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</si>
  <si>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</si>
  <si>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</si>
  <si>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</si>
  <si>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</si>
  <si>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</si>
  <si>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</si>
  <si>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</si>
  <si>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</si>
  <si>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</si>
  <si>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</si>
  <si>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</si>
  <si>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</si>
  <si>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</si>
  <si>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</si>
  <si>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</si>
  <si>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</si>
  <si>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</si>
  <si>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</si>
  <si>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</si>
  <si>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</si>
  <si>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</si>
  <si>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</si>
  <si>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</si>
  <si>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</si>
  <si>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</si>
  <si>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</si>
  <si>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</si>
  <si>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</si>
  <si>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</si>
  <si>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</si>
  <si>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</si>
  <si>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</si>
  <si>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</si>
  <si>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</si>
  <si>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</si>
  <si>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</si>
  <si>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</si>
  <si>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</si>
  <si>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</si>
  <si>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</si>
  <si>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</si>
  <si>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</si>
  <si>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</si>
  <si>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</si>
  <si>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</si>
  <si>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</si>
  <si>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</si>
  <si>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</si>
  <si>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</si>
  <si>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</si>
  <si>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</si>
  <si>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</si>
  <si>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</si>
  <si>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</si>
  <si>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</si>
  <si>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</si>
  <si>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</si>
  <si>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</si>
  <si>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</si>
  <si>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</si>
  <si>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</si>
  <si>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</si>
  <si>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</si>
  <si>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</si>
  <si>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</si>
  <si>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</si>
  <si>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</si>
  <si>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</si>
  <si>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</si>
  <si>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</si>
  <si>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</si>
  <si>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</si>
  <si>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</si>
  <si>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</si>
  <si>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</si>
  <si>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</si>
  <si>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</si>
  <si>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</si>
  <si>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</si>
  <si>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</si>
  <si>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</si>
  <si>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</si>
  <si>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</si>
  <si>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</si>
  <si>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</si>
  <si>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</si>
  <si>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</si>
  <si>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</si>
  <si>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</si>
  <si>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</si>
  <si>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</si>
  <si>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</si>
  <si>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</si>
  <si>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</si>
  <si>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</si>
  <si>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</si>
  <si>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</si>
  <si>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</si>
  <si>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</si>
  <si>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</si>
  <si>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</si>
  <si>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</si>
  <si>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</si>
  <si>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</si>
  <si>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</si>
  <si>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</si>
  <si>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</si>
  <si>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</si>
  <si>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</si>
  <si>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</si>
  <si>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</si>
  <si>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</si>
  <si>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</si>
  <si>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</si>
  <si>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</si>
  <si>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</si>
  <si>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</si>
  <si>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</si>
  <si>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</si>
  <si>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</si>
  <si>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</si>
  <si>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</si>
  <si>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</si>
  <si>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</si>
  <si>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</si>
  <si>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</si>
  <si>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</si>
  <si>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</si>
  <si>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</si>
  <si>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</si>
  <si>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</si>
  <si>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</si>
  <si>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</si>
  <si>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</si>
  <si>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</si>
  <si>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</si>
  <si>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</si>
  <si>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</si>
  <si>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</si>
  <si>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</si>
  <si>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</si>
  <si>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</si>
  <si>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</si>
  <si>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</si>
  <si>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</si>
  <si>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</si>
  <si>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</si>
  <si>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</si>
  <si>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</si>
  <si>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</si>
  <si>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</si>
  <si>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</si>
  <si>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</si>
  <si>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</si>
  <si>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</si>
  <si>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</si>
  <si>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</si>
  <si>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</si>
  <si>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</si>
  <si>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</si>
  <si>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</si>
  <si>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</si>
  <si>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</si>
  <si>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</si>
  <si>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</si>
  <si>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</si>
  <si>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</si>
  <si>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</si>
  <si>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</si>
  <si>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</si>
  <si>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</si>
  <si>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</si>
  <si>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</si>
  <si>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</si>
  <si>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</si>
  <si>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</si>
  <si>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</si>
  <si>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</si>
  <si>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</si>
  <si>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</si>
  <si>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</si>
  <si>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</si>
  <si>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</si>
  <si>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</si>
  <si>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</si>
  <si>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</si>
  <si>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</si>
  <si>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</si>
  <si>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</si>
  <si>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</si>
  <si>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</si>
  <si>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</si>
  <si>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</si>
  <si>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</si>
  <si>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</si>
  <si>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</si>
  <si>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</si>
  <si>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</si>
  <si>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</si>
  <si>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</si>
  <si>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</si>
  <si>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</si>
  <si>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</si>
  <si>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</si>
  <si>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</si>
  <si>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</si>
  <si>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</si>
  <si>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</si>
  <si>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</si>
  <si>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</si>
  <si>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</si>
  <si>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</si>
  <si>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</si>
  <si>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</si>
  <si>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</si>
  <si>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</si>
  <si>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</si>
  <si>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</si>
  <si>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</si>
  <si>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</si>
  <si>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</si>
  <si>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</si>
  <si>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</si>
  <si>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</si>
  <si>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</si>
  <si>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</si>
  <si>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</si>
  <si>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</si>
  <si>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</si>
  <si>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</si>
  <si>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</si>
  <si>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</si>
  <si>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</si>
  <si>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</si>
  <si>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</si>
  <si>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</si>
  <si>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</si>
  <si>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</si>
  <si>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</si>
  <si>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</si>
  <si>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</si>
  <si>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</si>
  <si>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</si>
  <si>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</si>
  <si>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</si>
  <si>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</si>
  <si>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</si>
  <si>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</si>
  <si>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</si>
  <si>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</si>
  <si>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</si>
  <si>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</si>
  <si>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</si>
  <si>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</si>
  <si>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</si>
  <si>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</si>
  <si>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</si>
  <si>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</si>
  <si>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</si>
  <si>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</si>
  <si>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</si>
  <si>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</si>
  <si>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</si>
  <si>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</si>
  <si>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</si>
  <si>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</si>
  <si>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</si>
  <si>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</si>
  <si>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</si>
  <si>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</si>
  <si>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</si>
  <si>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</si>
  <si>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</si>
  <si>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</si>
  <si>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</si>
  <si>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</si>
  <si>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</si>
  <si>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</si>
  <si>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</si>
  <si>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</si>
  <si>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</si>
  <si>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</si>
  <si>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</si>
  <si>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</si>
  <si>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</si>
  <si>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</si>
  <si>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</si>
  <si>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</si>
  <si>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</si>
  <si>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</si>
  <si>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</si>
  <si>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</si>
  <si>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</si>
  <si>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</si>
  <si>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</si>
  <si>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</si>
  <si>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</si>
  <si>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</si>
  <si>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</si>
  <si>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</si>
  <si>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</si>
  <si>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</si>
  <si>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</si>
  <si>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</si>
  <si>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</si>
  <si>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</si>
  <si>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</si>
  <si>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</si>
  <si>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</si>
  <si>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</si>
  <si>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</si>
  <si>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</si>
  <si>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</si>
  <si>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</si>
  <si>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</si>
  <si>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</si>
  <si>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</si>
  <si>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</si>
  <si>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</si>
  <si>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</si>
  <si>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</si>
  <si>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</si>
  <si>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</si>
  <si>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</si>
  <si>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</si>
  <si>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</si>
  <si>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</si>
  <si>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</si>
  <si>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</si>
  <si>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</si>
  <si>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</si>
  <si>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</si>
  <si>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</si>
  <si>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</si>
  <si>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</si>
  <si>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</si>
  <si>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</si>
  <si>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</si>
  <si>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</si>
  <si>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</si>
  <si>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</si>
  <si>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</si>
  <si>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</si>
  <si>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</si>
  <si>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</si>
  <si>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</si>
  <si>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</si>
  <si>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</si>
  <si>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</si>
  <si>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</si>
  <si>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</si>
  <si>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</si>
  <si>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</si>
  <si>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</si>
  <si>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</si>
  <si>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</si>
  <si>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</si>
  <si>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</si>
  <si>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</si>
  <si>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</si>
  <si>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</si>
  <si>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</si>
  <si>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</si>
  <si>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</si>
  <si>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</si>
  <si>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</si>
  <si>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</si>
  <si>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</si>
  <si>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</si>
  <si>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</si>
  <si>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</si>
  <si>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</si>
  <si>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</si>
  <si>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</si>
  <si>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</si>
  <si>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</si>
  <si>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</si>
  <si>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</si>
  <si>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</si>
  <si>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</si>
  <si>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</si>
  <si>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</si>
  <si>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</si>
  <si>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</si>
  <si>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</si>
  <si>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</si>
  <si>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</si>
  <si>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</si>
  <si>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</si>
  <si>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</si>
  <si>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</si>
  <si>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</si>
  <si>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</si>
  <si>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</si>
  <si>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</si>
  <si>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</si>
  <si>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</si>
  <si>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</si>
  <si>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</si>
  <si>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</si>
  <si>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</si>
  <si>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</si>
  <si>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</si>
  <si>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</si>
  <si>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</si>
  <si>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</si>
  <si>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</si>
  <si>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</si>
  <si>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</si>
  <si>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</si>
  <si>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</si>
  <si>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</si>
  <si>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</si>
  <si>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</si>
  <si>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</si>
  <si>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</si>
  <si>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</si>
  <si>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</si>
  <si>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</si>
  <si>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</si>
  <si>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</si>
  <si>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</si>
  <si>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</si>
  <si>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</si>
  <si>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</si>
  <si>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</si>
  <si>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</si>
  <si>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</si>
  <si>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</si>
  <si>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</si>
  <si>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</si>
  <si>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</si>
  <si>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</si>
  <si>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</si>
  <si>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</si>
  <si>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</si>
  <si>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</si>
  <si>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</si>
  <si>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</si>
  <si>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</si>
  <si>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</si>
  <si>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</si>
  <si>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</si>
  <si>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</si>
  <si>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</si>
  <si>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</si>
  <si>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</si>
  <si>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</si>
  <si>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</si>
  <si>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</si>
  <si>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</si>
  <si>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</si>
  <si>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</si>
  <si>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</si>
  <si>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</si>
  <si>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</si>
  <si>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</si>
  <si>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</si>
  <si>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</si>
  <si>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</si>
  <si>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</si>
  <si>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</si>
  <si>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</si>
  <si>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</si>
  <si>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</si>
  <si>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</si>
  <si>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</si>
  <si>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</si>
  <si>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</si>
  <si>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</si>
  <si>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</si>
  <si>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</si>
  <si>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</si>
  <si>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</si>
  <si>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</si>
  <si>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</si>
  <si>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</si>
  <si>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</si>
  <si>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</si>
  <si>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</si>
  <si>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</si>
  <si>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</si>
  <si>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</si>
  <si>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</si>
  <si>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</si>
  <si>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</si>
  <si>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</si>
  <si>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</si>
  <si>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</si>
  <si>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</si>
  <si>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</si>
  <si>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</si>
  <si>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</si>
  <si>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</si>
  <si>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</si>
  <si>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</si>
  <si>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</si>
  <si>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</si>
  <si>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</si>
  <si>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</si>
  <si>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</si>
  <si>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</si>
  <si>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</si>
  <si>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</si>
  <si>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</si>
  <si>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</si>
  <si>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</si>
  <si>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</si>
  <si>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</si>
  <si>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</si>
  <si>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</si>
  <si>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</si>
  <si>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</si>
  <si>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</si>
  <si>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</si>
  <si>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</si>
  <si>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</si>
  <si>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</si>
  <si>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</si>
  <si>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</si>
  <si>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</si>
  <si>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</si>
  <si>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</si>
  <si>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</si>
  <si>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</si>
  <si>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</si>
  <si>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</si>
  <si>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</si>
  <si>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</si>
  <si>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</si>
  <si>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</si>
  <si>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</si>
  <si>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</si>
  <si>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</si>
  <si>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</si>
  <si>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</si>
  <si>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</si>
  <si>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</si>
  <si>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</si>
  <si>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</si>
  <si>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</si>
  <si>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</si>
  <si>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</si>
  <si>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</si>
  <si>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</si>
  <si>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</si>
  <si>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</si>
  <si>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</si>
  <si>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</si>
  <si>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</si>
  <si>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</si>
  <si>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</si>
  <si>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</si>
  <si>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</si>
  <si>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</si>
  <si>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</si>
  <si>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</si>
  <si>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</si>
  <si>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</si>
  <si>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</si>
  <si>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</si>
  <si>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</si>
  <si>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</si>
  <si>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</si>
  <si>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</si>
  <si>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</si>
  <si>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</si>
  <si>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</si>
  <si>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</si>
  <si>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</si>
  <si>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</si>
  <si>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</si>
  <si>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</si>
  <si>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</si>
  <si>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</si>
  <si>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</si>
  <si>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</si>
  <si>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</si>
  <si>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</si>
  <si>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</si>
  <si>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</si>
  <si>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</si>
  <si>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</si>
  <si>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</si>
  <si>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</si>
  <si>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</si>
  <si>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</si>
  <si>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</si>
  <si>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</si>
  <si>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</si>
  <si>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</si>
  <si>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</si>
  <si>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</si>
  <si>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</si>
  <si>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</si>
  <si>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</si>
  <si>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</si>
  <si>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</si>
  <si>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</si>
  <si>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</si>
  <si>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</si>
  <si>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</si>
  <si>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</si>
  <si>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</si>
  <si>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</si>
  <si>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</si>
  <si>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</si>
  <si>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</si>
  <si>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</si>
  <si>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</si>
  <si>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</si>
  <si>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</si>
  <si>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</si>
  <si>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</si>
  <si>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</si>
  <si>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</si>
  <si>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</si>
  <si>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</si>
  <si>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</si>
  <si>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</si>
  <si>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</si>
  <si>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</si>
  <si>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</si>
  <si>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</si>
  <si>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</si>
  <si>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</si>
  <si>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</si>
  <si>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</si>
  <si>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</si>
  <si>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</si>
  <si>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</si>
  <si>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</si>
  <si>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</si>
  <si>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</si>
  <si>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</si>
  <si>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</si>
  <si>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</si>
  <si>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</si>
  <si>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</si>
  <si>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</si>
  <si>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</si>
  <si>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</si>
  <si>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</si>
  <si>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</si>
  <si>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</si>
  <si>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</si>
  <si>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</si>
  <si>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</si>
  <si>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</si>
  <si>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</si>
  <si>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</si>
  <si>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</si>
  <si>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</si>
  <si>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</si>
  <si>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</si>
  <si>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</si>
  <si>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</si>
  <si>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</si>
  <si>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</si>
  <si>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</si>
  <si>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</si>
  <si>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</si>
  <si>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</si>
  <si>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</si>
  <si>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</si>
  <si>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</si>
  <si>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</si>
  <si>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</si>
  <si>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</si>
  <si>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</si>
  <si>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</si>
  <si>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</si>
  <si>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</si>
  <si>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</si>
  <si>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</si>
  <si>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</si>
  <si>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</si>
  <si>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</si>
  <si>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</si>
  <si>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</si>
  <si>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</si>
  <si>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</si>
  <si>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</si>
  <si>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</si>
  <si>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</si>
  <si>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</si>
  <si>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</si>
  <si>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</si>
  <si>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</si>
  <si>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</si>
  <si>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</si>
  <si>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</si>
  <si>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</si>
  <si>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</si>
  <si>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</si>
  <si>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</si>
  <si>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</si>
  <si>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</si>
  <si>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</si>
  <si>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</si>
  <si>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</si>
  <si>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</si>
  <si>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</si>
  <si>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</si>
  <si>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</si>
  <si>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</si>
  <si>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</si>
  <si>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</si>
  <si>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</si>
  <si>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</si>
  <si>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</si>
  <si>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</si>
  <si>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</si>
  <si>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</si>
  <si>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</si>
  <si>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</si>
  <si>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</si>
  <si>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</si>
  <si>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</si>
  <si>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</si>
  <si>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</si>
  <si>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</si>
  <si>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</si>
  <si>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</si>
  <si>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</si>
  <si>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</si>
  <si>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</si>
  <si>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</si>
  <si>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</si>
  <si>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</si>
  <si>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</si>
  <si>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</si>
  <si>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</si>
  <si>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</si>
  <si>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</si>
  <si>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</si>
  <si>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</si>
  <si>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</si>
  <si>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</si>
  <si>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</si>
  <si>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</si>
  <si>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</si>
  <si>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</si>
  <si>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</si>
  <si>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</si>
  <si>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</si>
  <si>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</si>
  <si>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</si>
  <si>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</si>
  <si>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</si>
  <si>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</si>
  <si>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</si>
  <si>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</si>
  <si>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</si>
  <si>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</si>
  <si>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</si>
  <si>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</si>
  <si>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</si>
  <si>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</si>
  <si>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</si>
  <si>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</si>
  <si>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</si>
  <si>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</si>
  <si>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</si>
  <si>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</si>
  <si>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</si>
  <si>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</si>
  <si>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</si>
  <si>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</si>
  <si>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</si>
  <si>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</si>
  <si>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</si>
  <si>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</si>
  <si>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</si>
  <si>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</si>
  <si>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</si>
  <si>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</si>
  <si>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</si>
  <si>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</si>
  <si>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</si>
  <si>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</si>
  <si>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</si>
  <si>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</si>
  <si>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</si>
  <si>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</si>
  <si>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</si>
  <si>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</si>
  <si>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</si>
  <si>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</si>
  <si>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</si>
  <si>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</si>
  <si>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</si>
  <si>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</si>
  <si>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</si>
  <si>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</si>
  <si>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</si>
  <si>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</si>
  <si>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</si>
  <si>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</si>
  <si>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</si>
  <si>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</si>
  <si>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</si>
  <si>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</si>
  <si>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</si>
  <si>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</si>
  <si>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</si>
  <si>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</si>
  <si>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</si>
  <si>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</si>
  <si>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</si>
  <si>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</si>
  <si>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</si>
  <si>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</si>
  <si>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</si>
  <si>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</si>
  <si>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</si>
  <si>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</si>
  <si>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</si>
  <si>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</si>
  <si>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</si>
  <si>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</si>
  <si>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</si>
  <si>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</si>
  <si>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</si>
  <si>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</si>
  <si>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</si>
  <si>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</si>
  <si>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</si>
  <si>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</si>
  <si>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</si>
  <si>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</si>
  <si>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</si>
  <si>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</si>
  <si>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</si>
  <si>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</si>
  <si>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</si>
  <si>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</si>
  <si>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</si>
  <si>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</si>
  <si>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</si>
  <si>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</si>
  <si>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</si>
  <si>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</si>
  <si>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</si>
  <si>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</si>
  <si>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</si>
  <si>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</si>
  <si>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</si>
  <si>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</si>
  <si>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</si>
  <si>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</si>
  <si>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</si>
  <si>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</si>
  <si>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</si>
  <si>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</si>
  <si>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</si>
  <si>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</si>
  <si>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</si>
  <si>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</si>
  <si>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</si>
  <si>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</si>
  <si>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</si>
  <si>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</si>
  <si>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</si>
  <si>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</si>
  <si>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</si>
  <si>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</si>
  <si>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</si>
  <si>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</si>
  <si>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</si>
  <si>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</si>
  <si>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</si>
  <si>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</si>
  <si>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</si>
  <si>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</si>
  <si>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</si>
  <si>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</si>
  <si>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</si>
  <si>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</si>
  <si>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</si>
  <si>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</si>
  <si>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</si>
  <si>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</si>
  <si>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</si>
  <si>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</si>
  <si>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</si>
  <si>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</si>
  <si>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</si>
  <si>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</si>
  <si>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</si>
  <si>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</si>
  <si>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</si>
  <si>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</si>
  <si>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</si>
  <si>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</si>
  <si>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</si>
  <si>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</si>
  <si>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</si>
  <si>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</si>
  <si>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</si>
  <si>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</si>
  <si>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</si>
  <si>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</si>
  <si>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</si>
  <si>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</si>
  <si>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</si>
  <si>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</si>
  <si>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</si>
  <si>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</si>
  <si>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</si>
  <si>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</si>
  <si>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</si>
  <si>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</si>
  <si>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</si>
  <si>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</si>
  <si>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</si>
  <si>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</si>
  <si>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</si>
  <si>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</si>
  <si>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</si>
  <si>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</si>
  <si>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</si>
  <si>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</si>
  <si>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</si>
  <si>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</si>
  <si>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</si>
  <si>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</si>
  <si>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</si>
  <si>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</si>
  <si>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</si>
  <si>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</si>
  <si>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</si>
  <si>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</si>
  <si>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</si>
  <si>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</si>
  <si>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</si>
  <si>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</si>
  <si>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</si>
  <si>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</si>
  <si>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</si>
  <si>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</si>
  <si>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</si>
  <si>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</si>
  <si>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</si>
  <si>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</si>
  <si>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</si>
  <si>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</si>
  <si>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</si>
  <si>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</si>
  <si>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</si>
  <si>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</si>
  <si>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</si>
  <si>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</si>
  <si>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</si>
  <si>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</si>
  <si>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</si>
  <si>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</si>
  <si>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</si>
  <si>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</si>
  <si>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</si>
  <si>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</si>
  <si>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</si>
  <si>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</si>
  <si>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</si>
  <si>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</si>
  <si>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</si>
  <si>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</si>
  <si>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</si>
  <si>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</si>
  <si>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</si>
  <si>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</si>
  <si>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</si>
  <si>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</si>
  <si>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</si>
  <si>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</si>
  <si>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</si>
  <si>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</si>
  <si>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</si>
  <si>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</si>
  <si>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</si>
  <si>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</si>
  <si>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</si>
  <si>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</si>
  <si>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</si>
  <si>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</si>
  <si>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</si>
  <si>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</si>
  <si>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</si>
  <si>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</si>
  <si>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</si>
  <si>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</si>
  <si>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</si>
  <si>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</si>
  <si>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</si>
  <si>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</si>
  <si>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</si>
  <si>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</si>
  <si>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</si>
  <si>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</si>
  <si>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</si>
  <si>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</si>
  <si>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</si>
  <si>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</si>
  <si>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</si>
  <si>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</si>
  <si>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</si>
  <si>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</si>
  <si>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</si>
  <si>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</si>
  <si>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</si>
  <si>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</si>
  <si>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</si>
  <si>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</si>
  <si>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</si>
  <si>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</si>
  <si>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</si>
  <si>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</si>
  <si>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</si>
  <si>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</si>
  <si>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</si>
  <si>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</si>
  <si>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</si>
  <si>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</si>
  <si>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</si>
  <si>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</si>
  <si>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</si>
  <si>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</si>
  <si>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</si>
  <si>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</si>
  <si>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</si>
  <si>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</si>
  <si>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</si>
  <si>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</si>
  <si>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</si>
  <si>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</si>
  <si>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</si>
  <si>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</si>
  <si>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</si>
  <si>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</si>
  <si>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</si>
  <si>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</si>
  <si>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</si>
  <si>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</si>
  <si>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</si>
  <si>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</si>
  <si>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</si>
  <si>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</si>
  <si>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</si>
  <si>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</si>
  <si>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</si>
  <si>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</si>
  <si>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</si>
  <si>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</si>
  <si>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</si>
  <si>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</si>
  <si>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</si>
  <si>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</si>
  <si>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</si>
  <si>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</si>
  <si>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</si>
  <si>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</si>
  <si>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</si>
  <si>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</si>
  <si>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</si>
  <si>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</si>
  <si>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</si>
  <si>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</si>
  <si>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</si>
  <si>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</si>
  <si>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</si>
  <si>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</si>
  <si>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</si>
  <si>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</si>
  <si>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</si>
  <si>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</si>
  <si>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</si>
  <si>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</si>
  <si>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</si>
  <si>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</si>
  <si>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</si>
  <si>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</si>
  <si>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</si>
  <si>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</si>
  <si>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</si>
  <si>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</si>
  <si>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</si>
  <si>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</si>
  <si>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</si>
  <si>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</si>
  <si>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</si>
  <si>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</si>
  <si>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</si>
  <si>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</si>
  <si>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</si>
  <si>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</si>
  <si>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</si>
  <si>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</si>
  <si>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</si>
  <si>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</si>
  <si>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</si>
  <si>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</si>
  <si>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</si>
  <si>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</si>
  <si>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</si>
  <si>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</si>
  <si>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</si>
  <si>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</si>
  <si>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</si>
  <si>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</si>
  <si>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</si>
  <si>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</si>
  <si>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</si>
  <si>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</si>
  <si>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</si>
  <si>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</si>
  <si>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</si>
  <si>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</si>
  <si>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</si>
  <si>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</si>
  <si>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</si>
  <si>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</si>
  <si>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</si>
  <si>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</si>
  <si>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</si>
  <si>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</si>
  <si>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</si>
  <si>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</si>
  <si>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</si>
  <si>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</si>
  <si>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</si>
  <si>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</si>
  <si>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</si>
  <si>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</si>
  <si>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</si>
  <si>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</si>
  <si>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</si>
  <si>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</si>
  <si>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</si>
  <si>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</si>
  <si>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</si>
  <si>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</si>
  <si>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</si>
  <si>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</si>
  <si>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</si>
  <si>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</si>
  <si>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</si>
  <si>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</si>
  <si>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</si>
  <si>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</si>
  <si>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</si>
  <si>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</si>
  <si>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</si>
  <si>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</si>
  <si>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</si>
  <si>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</si>
  <si>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</si>
  <si>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</si>
  <si>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</si>
  <si>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</si>
  <si>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</si>
  <si>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</si>
  <si>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</si>
  <si>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</si>
  <si>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</si>
  <si>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</si>
  <si>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</si>
  <si>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</si>
  <si>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</si>
  <si>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</si>
  <si>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</si>
  <si>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</si>
  <si>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</si>
  <si>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</si>
  <si>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</si>
  <si>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</si>
  <si>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</si>
  <si>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</si>
  <si>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</si>
  <si>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</si>
  <si>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</si>
  <si>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</si>
  <si>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</si>
  <si>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</si>
  <si>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</si>
  <si>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</si>
  <si>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</si>
  <si>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</si>
  <si>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</si>
  <si>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</si>
  <si>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</si>
  <si>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</si>
  <si>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</si>
  <si>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</si>
  <si>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</si>
  <si>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</si>
  <si>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</si>
  <si>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</si>
  <si>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</si>
  <si>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</si>
  <si>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</si>
  <si>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</si>
  <si>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</si>
  <si>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</si>
  <si>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</si>
  <si>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</si>
  <si>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</si>
  <si>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</si>
  <si>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</si>
  <si>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</si>
  <si>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</si>
  <si>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</si>
  <si>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</si>
  <si>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</si>
  <si>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</si>
  <si>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</si>
  <si>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</si>
  <si>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</si>
  <si>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</si>
  <si>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</si>
  <si>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</si>
  <si>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</si>
  <si>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</si>
  <si>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</si>
  <si>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</si>
  <si>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</si>
  <si>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</si>
  <si>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</si>
  <si>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</si>
  <si>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</si>
  <si>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</si>
  <si>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</si>
  <si>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</si>
  <si>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</si>
  <si>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</si>
  <si>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</si>
  <si>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</si>
  <si>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</si>
  <si>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</si>
  <si>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</si>
  <si>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</si>
  <si>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</si>
  <si>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</si>
  <si>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</si>
  <si>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</si>
  <si>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</si>
  <si>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</si>
  <si>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</si>
  <si>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</si>
  <si>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</si>
  <si>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</si>
  <si>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</si>
  <si>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</si>
  <si>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</si>
  <si>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</si>
  <si>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</si>
  <si>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</si>
  <si>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</si>
  <si>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</si>
  <si>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</si>
  <si>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</si>
  <si>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</si>
  <si>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</si>
  <si>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</si>
  <si>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</si>
  <si>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</si>
  <si>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</si>
  <si>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</si>
  <si>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</si>
  <si>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</si>
  <si>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</si>
  <si>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</si>
  <si>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</si>
  <si>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</si>
  <si>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</si>
  <si>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</si>
  <si>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</si>
  <si>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</si>
  <si>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</si>
  <si>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</si>
  <si>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</si>
  <si>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</si>
  <si>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</si>
  <si>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</si>
  <si>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</si>
  <si>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</si>
  <si>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</si>
  <si>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</si>
  <si>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</si>
  <si>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</si>
  <si>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</si>
  <si>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</si>
  <si>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</si>
  <si>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</si>
  <si>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</si>
  <si>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</si>
  <si>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</si>
  <si>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</si>
  <si>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</si>
  <si>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</si>
  <si>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</si>
  <si>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</si>
  <si>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</si>
  <si>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</si>
  <si>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</si>
  <si>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</si>
  <si>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</si>
  <si>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</si>
  <si>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</si>
  <si>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</si>
  <si>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</si>
  <si>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</si>
  <si>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</si>
  <si>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</si>
  <si>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</si>
  <si>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</si>
  <si>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</si>
  <si>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</si>
  <si>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</si>
  <si>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</si>
  <si>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</si>
  <si>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</si>
  <si>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</si>
  <si>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</si>
  <si>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</si>
  <si>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</si>
  <si>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</si>
  <si>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</si>
  <si>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</si>
  <si>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</si>
  <si>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</si>
  <si>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</si>
  <si>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</si>
  <si>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</si>
  <si>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</si>
  <si>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</si>
  <si>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</si>
  <si>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</si>
  <si>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</si>
  <si>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</si>
  <si>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</si>
  <si>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</si>
  <si>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</si>
  <si>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</si>
  <si>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</si>
  <si>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</si>
  <si>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</si>
  <si>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</si>
  <si>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</si>
  <si>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</si>
  <si>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</si>
  <si>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</si>
  <si>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</si>
  <si>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</si>
  <si>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</si>
  <si>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</si>
  <si>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</si>
  <si>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</si>
  <si>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</si>
  <si>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</si>
  <si>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</si>
  <si>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</si>
  <si>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</si>
  <si>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</si>
  <si>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</si>
  <si>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</si>
  <si>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</si>
  <si>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</si>
  <si>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</si>
  <si>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</si>
  <si>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</si>
  <si>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</si>
  <si>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</si>
  <si>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</si>
  <si>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</si>
  <si>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</si>
  <si>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</si>
  <si>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</si>
  <si>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</si>
  <si>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</si>
  <si>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</si>
  <si>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</si>
  <si>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</si>
  <si>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</si>
  <si>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</si>
  <si>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</si>
  <si>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</si>
  <si>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</si>
  <si>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</si>
  <si>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</si>
  <si>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</si>
  <si>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</si>
  <si>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</si>
  <si>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</si>
  <si>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</si>
  <si>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</si>
  <si>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</si>
  <si>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</si>
  <si>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</si>
  <si>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</si>
  <si>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</si>
  <si>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</si>
  <si>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</si>
  <si>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</si>
  <si>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</si>
  <si>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</si>
  <si>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</si>
  <si>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</si>
  <si>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</si>
  <si>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</si>
  <si>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</si>
  <si>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</si>
  <si>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</si>
  <si>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</si>
  <si>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</si>
  <si>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</si>
  <si>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</si>
  <si>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</si>
  <si>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</si>
  <si>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</si>
  <si>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</si>
  <si>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</si>
  <si>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</si>
  <si>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</si>
  <si>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</si>
  <si>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</si>
  <si>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</si>
  <si>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</si>
  <si>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</si>
  <si>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</si>
  <si>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</si>
  <si>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</si>
  <si>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</si>
  <si>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</si>
  <si>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</si>
  <si>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</si>
  <si>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</si>
  <si>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</si>
  <si>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</si>
  <si>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</si>
  <si>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</si>
  <si>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</si>
  <si>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</si>
  <si>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</si>
  <si>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</si>
  <si>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</si>
  <si>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</si>
  <si>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</si>
  <si>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</si>
  <si>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</si>
  <si>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</si>
  <si>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</si>
  <si>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</si>
  <si>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</si>
  <si>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</si>
  <si>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</si>
  <si>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</si>
  <si>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</si>
  <si>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</si>
  <si>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</si>
  <si>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</si>
  <si>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</si>
  <si>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</si>
  <si>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</si>
  <si>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</si>
  <si>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</si>
  <si>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</si>
  <si>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</si>
  <si>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</si>
  <si>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</si>
  <si>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</si>
  <si>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</si>
  <si>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</si>
  <si>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</si>
  <si>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</si>
  <si>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</si>
  <si>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</si>
  <si>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</si>
  <si>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</si>
  <si>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</si>
  <si>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</si>
  <si>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</si>
  <si>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</si>
  <si>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</si>
  <si>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</si>
  <si>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</si>
  <si>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</si>
  <si>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</si>
  <si>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</si>
  <si>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</si>
  <si>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</si>
  <si>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</si>
  <si>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</si>
  <si>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</si>
  <si>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</si>
  <si>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</si>
  <si>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</si>
  <si>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</si>
  <si>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</si>
  <si>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</si>
  <si>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</si>
  <si>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</si>
  <si>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</si>
  <si>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</si>
  <si>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</si>
  <si>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</si>
  <si>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</si>
  <si>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</si>
  <si>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</si>
  <si>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</si>
  <si>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</si>
  <si>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</si>
  <si>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</si>
  <si>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</si>
  <si>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</si>
  <si>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</si>
  <si>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</si>
  <si>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</si>
  <si>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</si>
  <si>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</si>
  <si>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</si>
  <si>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</si>
  <si>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</si>
  <si>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</si>
  <si>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</si>
  <si>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</si>
  <si>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</si>
  <si>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</si>
  <si>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</si>
  <si>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</si>
  <si>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</si>
  <si>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</si>
  <si>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</si>
  <si>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</si>
  <si>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</si>
  <si>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</si>
  <si>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</si>
  <si>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</si>
  <si>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</si>
  <si>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</si>
  <si>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</si>
  <si>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</si>
  <si>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</si>
  <si>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</si>
  <si>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</si>
  <si>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</si>
  <si>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</si>
  <si>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</si>
  <si>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</si>
  <si>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</si>
  <si>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</si>
  <si>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</si>
  <si>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</si>
  <si>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</si>
  <si>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</si>
  <si>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</si>
  <si>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</si>
  <si>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</si>
  <si>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</si>
  <si>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</si>
  <si>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</si>
  <si>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</si>
  <si>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</si>
  <si>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</si>
  <si>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</si>
  <si>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</si>
  <si>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</si>
  <si>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</si>
  <si>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</si>
  <si>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</si>
  <si>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</si>
  <si>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</si>
  <si>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</si>
  <si>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</si>
  <si>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</si>
  <si>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</si>
  <si>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</si>
  <si>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</si>
  <si>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</si>
  <si>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</si>
  <si>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</si>
  <si>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</si>
  <si>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</si>
  <si>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</si>
  <si>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</si>
  <si>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</si>
  <si>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</si>
  <si>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</si>
  <si>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</si>
  <si>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</si>
  <si>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</si>
  <si>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</si>
  <si>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</si>
  <si>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</si>
  <si>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</si>
  <si>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</si>
  <si>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</si>
  <si>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</si>
  <si>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</si>
  <si>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</si>
  <si>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</si>
  <si>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</si>
  <si>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</si>
  <si>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</si>
  <si>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</si>
  <si>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</si>
  <si>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</si>
  <si>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</si>
  <si>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</si>
  <si>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</si>
  <si>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</si>
  <si>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</si>
  <si>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</si>
  <si>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</si>
  <si>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</si>
  <si>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</si>
  <si>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</si>
  <si>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</si>
  <si>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</si>
  <si>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</si>
  <si>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</si>
  <si>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</si>
  <si>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</si>
  <si>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</si>
  <si>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</si>
  <si>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</si>
  <si>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</si>
  <si>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</si>
  <si>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</si>
  <si>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</si>
  <si>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</si>
  <si>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</si>
  <si>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</si>
  <si>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</si>
  <si>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</si>
  <si>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</si>
  <si>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</si>
  <si>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</si>
  <si>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</si>
  <si>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</si>
  <si>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</si>
  <si>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</si>
  <si>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</si>
  <si>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</si>
  <si>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</si>
  <si>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</si>
  <si>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</si>
  <si>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</si>
  <si>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</si>
  <si>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</si>
  <si>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</si>
  <si>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</si>
  <si>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</si>
  <si>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</si>
  <si>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</si>
  <si>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</si>
  <si>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</si>
  <si>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</si>
  <si>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</si>
  <si>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</si>
  <si>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</si>
  <si>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</si>
  <si>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</si>
  <si>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</si>
  <si>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</si>
  <si>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</si>
  <si>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</si>
  <si>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</si>
  <si>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</si>
  <si>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</si>
  <si>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</si>
  <si>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</si>
  <si>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</si>
  <si>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</si>
  <si>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</si>
  <si>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</si>
  <si>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</si>
  <si>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</si>
  <si>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</si>
  <si>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</si>
  <si>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</si>
  <si>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</si>
  <si>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</si>
  <si>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</si>
  <si>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</si>
  <si>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</si>
  <si>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</si>
  <si>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</si>
  <si>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</si>
  <si>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</si>
  <si>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</si>
  <si>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</si>
  <si>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</si>
  <si>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</si>
  <si>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</si>
  <si>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</si>
  <si>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</si>
  <si>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</si>
  <si>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</si>
  <si>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</si>
  <si>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</si>
  <si>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</si>
  <si>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</si>
  <si>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</si>
  <si>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</si>
  <si>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</si>
  <si>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</si>
  <si>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</si>
  <si>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</si>
  <si>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</si>
  <si>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</si>
  <si>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</si>
  <si>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</si>
  <si>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</si>
  <si>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</si>
  <si>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</si>
  <si>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</si>
  <si>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</si>
  <si>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</si>
  <si>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</si>
  <si>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</si>
  <si>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</si>
  <si>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</si>
  <si>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</si>
  <si>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</si>
  <si>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</si>
  <si>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</si>
  <si>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</si>
  <si>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</si>
  <si>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</si>
  <si>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</si>
  <si>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</si>
  <si>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</si>
  <si>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</si>
  <si>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</si>
  <si>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</si>
  <si>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</si>
  <si>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</si>
  <si>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</si>
  <si>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</si>
  <si>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</si>
  <si>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</si>
  <si>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</si>
  <si>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</si>
  <si>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</si>
  <si>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</si>
  <si>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</si>
  <si>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</si>
  <si>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</si>
  <si>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</si>
  <si>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</si>
  <si>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</si>
  <si>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</si>
  <si>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</si>
  <si>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</si>
  <si>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</si>
  <si>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</si>
  <si>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</si>
  <si>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</si>
  <si>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</si>
  <si>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</si>
  <si>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</si>
  <si>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</si>
  <si>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</si>
  <si>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</si>
  <si>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</si>
  <si>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</si>
  <si>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</si>
  <si>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</si>
  <si>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</si>
  <si>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</si>
  <si>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</si>
  <si>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</si>
  <si>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</si>
  <si>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</si>
  <si>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</si>
  <si>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</si>
  <si>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</si>
  <si>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</si>
  <si>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</si>
  <si>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</si>
  <si>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</si>
  <si>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</si>
  <si>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</si>
  <si>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</si>
  <si>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</si>
  <si>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</si>
  <si>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</si>
  <si>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</si>
  <si>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</si>
  <si>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</si>
  <si>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</si>
  <si>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</si>
  <si>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</si>
  <si>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</si>
  <si>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</si>
  <si>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</si>
  <si>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</si>
  <si>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</si>
  <si>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</si>
  <si>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</si>
  <si>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</si>
  <si>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</si>
  <si>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</si>
  <si>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</si>
  <si>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</si>
  <si>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</si>
  <si>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</si>
  <si>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</si>
  <si>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</si>
  <si>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</si>
  <si>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</si>
  <si>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</si>
  <si>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</si>
  <si>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</si>
  <si>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</si>
  <si>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</si>
  <si>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</si>
  <si>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</si>
  <si>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</si>
  <si>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</si>
  <si>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</si>
  <si>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</si>
  <si>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</si>
  <si>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</si>
  <si>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</si>
  <si>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</si>
  <si>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</si>
  <si>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</si>
  <si>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</si>
  <si>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</si>
  <si>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</si>
  <si>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</si>
  <si>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</si>
  <si>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</si>
  <si>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</si>
  <si>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</si>
  <si>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</si>
  <si>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</si>
  <si>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</si>
  <si>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</si>
  <si>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</si>
  <si>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</si>
  <si>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</si>
  <si>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</si>
  <si>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</si>
  <si>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</si>
  <si>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</si>
  <si>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</si>
  <si>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</si>
  <si>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</si>
  <si>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</si>
  <si>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</si>
  <si>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</si>
  <si>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</si>
  <si>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</si>
  <si>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</si>
  <si>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</si>
  <si>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</si>
  <si>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</si>
  <si>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</si>
  <si>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</si>
  <si>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</si>
  <si>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</si>
  <si>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</si>
  <si>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</si>
  <si>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</si>
  <si>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</si>
  <si>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</si>
  <si>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</si>
  <si>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</si>
  <si>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</si>
  <si>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</si>
  <si>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</si>
  <si>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</si>
  <si>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</si>
  <si>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</si>
  <si>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</si>
  <si>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</si>
  <si>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</si>
  <si>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</si>
  <si>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</si>
  <si>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</si>
  <si>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</si>
  <si>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</si>
  <si>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</si>
  <si>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</si>
  <si>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</si>
  <si>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</si>
  <si>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</si>
  <si>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</si>
  <si>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</si>
  <si>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</si>
  <si>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</si>
  <si>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</si>
  <si>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</si>
  <si>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</si>
  <si>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</si>
  <si>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</si>
  <si>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</si>
  <si>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</si>
  <si>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</si>
  <si>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</si>
  <si>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</si>
  <si>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</si>
  <si>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</si>
  <si>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</si>
  <si>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</si>
  <si>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</si>
  <si>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</si>
  <si>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</si>
  <si>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</si>
  <si>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</si>
  <si>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</si>
  <si>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</si>
  <si>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</si>
  <si>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</si>
  <si>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</si>
  <si>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</si>
  <si>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</si>
  <si>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</si>
  <si>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</si>
  <si>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</si>
  <si>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</si>
  <si>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</si>
  <si>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</si>
  <si>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</si>
  <si>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</si>
  <si>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</si>
  <si>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</si>
  <si>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</si>
  <si>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</si>
  <si>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</si>
  <si>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</si>
  <si>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</si>
  <si>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</si>
  <si>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</si>
  <si>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</si>
  <si>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</si>
  <si>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</si>
  <si>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</si>
  <si>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</si>
  <si>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</si>
  <si>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</si>
  <si>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</si>
  <si>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</si>
  <si>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</si>
  <si>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</si>
  <si>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</si>
  <si>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</si>
  <si>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</si>
  <si>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</si>
  <si>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</si>
  <si>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</si>
  <si>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</si>
  <si>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</si>
  <si>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</si>
  <si>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</si>
  <si>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</si>
  <si>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</si>
  <si>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</si>
  <si>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</si>
  <si>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</si>
  <si>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</si>
  <si>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</si>
  <si>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</si>
  <si>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</si>
  <si>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</si>
  <si>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</si>
  <si>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</si>
  <si>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</si>
  <si>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</si>
  <si>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</si>
  <si>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</si>
  <si>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</si>
  <si>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</si>
  <si>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</si>
  <si>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</si>
  <si>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</si>
  <si>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</si>
  <si>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</si>
  <si>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</si>
  <si>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</si>
  <si>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</si>
  <si>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</si>
  <si>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</si>
  <si>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</si>
  <si>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</si>
  <si>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</si>
  <si>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</si>
  <si>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</si>
  <si>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</si>
  <si>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</si>
  <si>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</si>
  <si>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</si>
  <si>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</si>
  <si>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</si>
  <si>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</si>
  <si>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</si>
  <si>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</si>
  <si>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</si>
  <si>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</si>
  <si>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</si>
  <si>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</si>
  <si>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</si>
  <si>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</si>
  <si>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</si>
  <si>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</si>
  <si>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</si>
  <si>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</si>
  <si>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</si>
  <si>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</si>
  <si>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</si>
  <si>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</si>
  <si>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</si>
  <si>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</si>
  <si>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</si>
  <si>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</si>
  <si>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</si>
  <si>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</si>
  <si>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</si>
  <si>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</si>
  <si>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</si>
  <si>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</si>
  <si>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</si>
  <si>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</si>
  <si>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</si>
  <si>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</si>
  <si>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</si>
  <si>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</si>
  <si>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</si>
  <si>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</si>
  <si>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</si>
  <si>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</si>
  <si>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</si>
  <si>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</si>
  <si>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</si>
  <si>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</si>
  <si>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</si>
  <si>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</si>
  <si>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</si>
  <si>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</si>
  <si>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</si>
  <si>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</si>
  <si>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</si>
  <si>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</si>
  <si>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</si>
  <si>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</si>
  <si>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</si>
  <si>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</si>
  <si>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</si>
  <si>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</si>
  <si>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</si>
  <si>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</si>
  <si>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</si>
  <si>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</si>
  <si>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</si>
  <si>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</si>
  <si>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</si>
  <si>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</si>
  <si>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</si>
  <si>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</si>
  <si>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</si>
  <si>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</si>
  <si>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</si>
  <si>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</si>
  <si>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</si>
  <si>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</si>
  <si>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</si>
  <si>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</si>
  <si>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</si>
  <si>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</si>
  <si>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</si>
  <si>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</si>
  <si>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</si>
  <si>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</si>
  <si>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</si>
  <si>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</si>
  <si>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</si>
  <si>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</si>
  <si>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</si>
  <si>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</si>
  <si>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</si>
  <si>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</si>
  <si>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</si>
  <si>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</si>
  <si>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</si>
  <si>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</si>
  <si>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</si>
  <si>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</si>
  <si>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</si>
  <si>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</si>
  <si>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</si>
  <si>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</si>
  <si>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</si>
  <si>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</si>
  <si>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</si>
  <si>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</si>
  <si>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</si>
  <si>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</si>
  <si>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</si>
  <si>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</si>
  <si>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</si>
  <si>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</si>
  <si>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</si>
  <si>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</si>
  <si>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</si>
  <si>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</si>
  <si>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</si>
  <si>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</si>
  <si>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</si>
  <si>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</si>
  <si>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</si>
  <si>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</si>
  <si>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</si>
  <si>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</si>
  <si>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</si>
  <si>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</si>
  <si>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</si>
  <si>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</si>
  <si>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</si>
  <si>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</si>
  <si>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</si>
  <si>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</si>
  <si>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</si>
  <si>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</si>
  <si>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</si>
  <si>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</si>
  <si>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</si>
  <si>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</si>
  <si>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</si>
  <si>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</si>
  <si>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</si>
  <si>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</si>
  <si>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</si>
  <si>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</si>
  <si>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</si>
  <si>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</si>
  <si>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</si>
  <si>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</si>
  <si>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</si>
  <si>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</si>
  <si>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</si>
  <si>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</si>
  <si>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</si>
  <si>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</si>
  <si>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</si>
  <si>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</si>
  <si>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</si>
  <si>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</si>
  <si>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</si>
  <si>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</si>
  <si>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</si>
  <si>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</si>
  <si>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</si>
  <si>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</si>
  <si>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</si>
  <si>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</si>
  <si>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</si>
  <si>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</si>
  <si>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</si>
  <si>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</si>
  <si>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</si>
  <si>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</si>
  <si>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</si>
  <si>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</si>
  <si>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</si>
  <si>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</si>
  <si>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</si>
  <si>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</si>
  <si>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</si>
  <si>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</si>
  <si>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</si>
  <si>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</si>
  <si>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</si>
  <si>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</si>
  <si>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</si>
  <si>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</si>
  <si>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</si>
  <si>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</si>
  <si>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</si>
  <si>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</si>
  <si>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</si>
  <si>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</si>
  <si>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</si>
  <si>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</si>
  <si>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</si>
  <si>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</si>
  <si>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</si>
  <si>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</si>
  <si>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</si>
  <si>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</si>
  <si>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</si>
  <si>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</si>
  <si>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</si>
  <si>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</si>
  <si>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</si>
  <si>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</si>
  <si>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</si>
  <si>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</si>
  <si>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</si>
  <si>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</si>
  <si>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</si>
  <si>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</si>
  <si>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</si>
  <si>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</si>
  <si>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</si>
  <si>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</si>
  <si>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</si>
  <si>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</si>
  <si>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</si>
  <si>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</si>
  <si>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</si>
  <si>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</si>
  <si>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</si>
  <si>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</si>
  <si>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</si>
  <si>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</si>
  <si>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</si>
  <si>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</si>
  <si>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</si>
  <si>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</si>
  <si>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</si>
  <si>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</si>
  <si>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</si>
  <si>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</si>
  <si>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</si>
  <si>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</si>
  <si>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</si>
  <si>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</si>
  <si>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</si>
  <si>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</si>
  <si>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</si>
  <si>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</si>
  <si>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</si>
  <si>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</si>
  <si>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</si>
  <si>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</si>
  <si>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</si>
  <si>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</si>
  <si>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</si>
  <si>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</si>
  <si>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</si>
  <si>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</si>
  <si>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</si>
  <si>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</si>
  <si>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</si>
  <si>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</si>
  <si>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</si>
  <si>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</si>
  <si>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</si>
  <si>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</si>
  <si>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</si>
  <si>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</si>
  <si>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</si>
  <si>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</si>
  <si>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</si>
  <si>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</si>
  <si>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</si>
  <si>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</si>
  <si>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</si>
  <si>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</si>
  <si>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</si>
  <si>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</si>
  <si>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</si>
  <si>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</si>
  <si>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</si>
  <si>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</si>
  <si>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</si>
  <si>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</si>
  <si>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</si>
  <si>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</si>
  <si>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</si>
  <si>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</si>
  <si>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</si>
  <si>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</si>
  <si>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</si>
  <si>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</si>
  <si>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</si>
  <si>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</si>
  <si>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</si>
  <si>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</si>
  <si>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</si>
  <si>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</si>
  <si>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</si>
  <si>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</si>
  <si>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</si>
  <si>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</si>
  <si>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</si>
  <si>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</si>
  <si>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</si>
  <si>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</si>
  <si>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</si>
  <si>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</si>
  <si>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</si>
  <si>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</si>
  <si>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</si>
  <si>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</si>
  <si>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</si>
  <si>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</si>
  <si>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</si>
  <si>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</si>
  <si>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</si>
  <si>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</si>
  <si>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</si>
  <si>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</si>
  <si>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</si>
  <si>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</si>
  <si>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</si>
  <si>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</si>
  <si>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</si>
  <si>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</si>
  <si>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</si>
  <si>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</si>
  <si>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</si>
  <si>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</si>
  <si>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</si>
  <si>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</si>
  <si>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</si>
  <si>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</si>
  <si>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</si>
  <si>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</si>
  <si>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</si>
  <si>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</si>
  <si>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</si>
  <si>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</si>
  <si>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</si>
  <si>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</si>
  <si>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</si>
  <si>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</si>
  <si>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</si>
  <si>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</si>
  <si>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</si>
  <si>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</si>
  <si>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</si>
  <si>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</si>
  <si>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</si>
  <si>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</si>
  <si>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</si>
  <si>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</si>
  <si>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</si>
  <si>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</si>
  <si>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</si>
  <si>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</si>
  <si>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</si>
  <si>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</si>
  <si>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</si>
  <si>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</si>
  <si>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</si>
  <si>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</si>
  <si>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</si>
  <si>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</si>
  <si>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</si>
  <si>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</si>
  <si>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</si>
  <si>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</si>
  <si>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</si>
  <si>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</si>
  <si>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</si>
  <si>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</si>
  <si>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</si>
  <si>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</si>
  <si>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</si>
  <si>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</si>
  <si>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</si>
  <si>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</si>
  <si>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</si>
  <si>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</si>
  <si>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</si>
  <si>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</si>
  <si>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</si>
  <si>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</si>
  <si>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</si>
  <si>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</si>
  <si>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</si>
  <si>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</si>
  <si>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</si>
  <si>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</si>
  <si>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</si>
  <si>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</si>
  <si>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</si>
  <si>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</si>
  <si>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</si>
  <si>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</si>
  <si>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</si>
  <si>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</si>
  <si>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</si>
  <si>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</si>
  <si>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</si>
  <si>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</si>
  <si>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</si>
  <si>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</si>
  <si>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</si>
  <si>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</si>
  <si>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</si>
  <si>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</si>
  <si>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</si>
  <si>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</si>
  <si>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</si>
  <si>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</si>
  <si>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</si>
  <si>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</si>
  <si>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</si>
  <si>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</si>
  <si>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</si>
  <si>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</si>
  <si>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</si>
  <si>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</si>
  <si>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</si>
  <si>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</si>
  <si>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</si>
  <si>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</si>
  <si>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</si>
  <si>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</si>
  <si>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</si>
  <si>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</si>
  <si>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</si>
  <si>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</si>
  <si>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</si>
  <si>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</si>
  <si>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</si>
  <si>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</si>
  <si>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</si>
  <si>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</si>
  <si>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</si>
  <si>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</si>
  <si>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</si>
  <si>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</si>
  <si>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</si>
  <si>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</si>
  <si>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</si>
  <si>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</si>
  <si>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</si>
  <si>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</si>
  <si>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</si>
  <si>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</si>
  <si>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</si>
  <si>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</si>
  <si>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</si>
  <si>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</si>
  <si>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</si>
  <si>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</si>
  <si>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</si>
  <si>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</si>
  <si>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</si>
  <si>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</si>
  <si>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</si>
  <si>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</si>
  <si>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</si>
  <si>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</si>
  <si>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</si>
  <si>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</si>
  <si>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</si>
  <si>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</si>
  <si>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</si>
  <si>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</si>
  <si>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</si>
  <si>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</si>
  <si>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</si>
  <si>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</si>
  <si>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</si>
  <si>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</si>
  <si>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</si>
  <si>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</si>
  <si>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</si>
  <si>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</si>
  <si>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</si>
  <si>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</si>
  <si>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</si>
  <si>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</si>
  <si>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</si>
  <si>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</si>
  <si>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</si>
  <si>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</si>
  <si>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</si>
  <si>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</si>
  <si>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</si>
  <si>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</si>
  <si>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</si>
  <si>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</si>
  <si>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</si>
  <si>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</si>
  <si>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</si>
  <si>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</si>
  <si>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</si>
  <si>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</si>
  <si>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</si>
  <si>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</si>
  <si>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</si>
  <si>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</si>
  <si>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</si>
  <si>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</si>
  <si>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</si>
  <si>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</si>
  <si>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</si>
  <si>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</si>
  <si>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</si>
  <si>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</si>
  <si>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</si>
  <si>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</si>
  <si>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</si>
  <si>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</si>
  <si>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</si>
  <si>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</si>
  <si>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</si>
  <si>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</si>
  <si>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</si>
  <si>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</si>
  <si>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</si>
  <si>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</si>
  <si>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</si>
  <si>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</si>
  <si>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</si>
  <si>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</si>
  <si>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</si>
  <si>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</si>
  <si>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</si>
  <si>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</si>
  <si>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</si>
  <si>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</si>
  <si>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</si>
  <si>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</si>
  <si>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</si>
  <si>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</si>
  <si>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</si>
  <si>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</si>
  <si>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</si>
  <si>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</si>
  <si>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</si>
  <si>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</si>
  <si>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</si>
  <si>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</si>
  <si>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</si>
  <si>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</si>
  <si>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</si>
  <si>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</si>
  <si>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</si>
  <si>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</si>
  <si>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</si>
  <si>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</si>
  <si>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</si>
  <si>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</si>
  <si>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</si>
  <si>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</si>
  <si>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</si>
  <si>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</si>
  <si>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</si>
  <si>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</si>
  <si>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</si>
  <si>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</si>
  <si>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</si>
  <si>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</si>
  <si>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</si>
  <si>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</si>
  <si>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</si>
  <si>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</si>
  <si>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</si>
  <si>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</si>
  <si>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</si>
  <si>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</si>
  <si>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</si>
  <si>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</si>
  <si>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</si>
  <si>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</si>
  <si>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</si>
  <si>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</si>
  <si>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</si>
  <si>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</si>
  <si>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</si>
  <si>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</si>
  <si>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</si>
  <si>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</si>
  <si>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</si>
  <si>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</si>
  <si>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</si>
  <si>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</si>
  <si>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</si>
  <si>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</si>
  <si>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</si>
  <si>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</si>
  <si>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</si>
  <si>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</si>
  <si>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</si>
  <si>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</si>
  <si>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</si>
  <si>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</si>
  <si>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</si>
  <si>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</si>
  <si>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</si>
  <si>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</si>
  <si>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</si>
  <si>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</si>
  <si>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</si>
  <si>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</si>
  <si>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</si>
  <si>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</si>
  <si>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</si>
  <si>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</si>
  <si>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</si>
  <si>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</si>
  <si>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</si>
  <si>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</si>
  <si>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</si>
  <si>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</si>
  <si>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</si>
  <si>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</si>
  <si>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</si>
  <si>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</si>
  <si>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</si>
  <si>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</si>
  <si>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</si>
  <si>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</si>
  <si>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</si>
  <si>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</si>
  <si>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</si>
  <si>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</si>
  <si>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</si>
  <si>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</si>
  <si>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</si>
  <si>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</si>
  <si>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</si>
  <si>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</si>
  <si>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</si>
  <si>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</si>
  <si>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</si>
  <si>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</si>
  <si>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</si>
  <si>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</si>
  <si>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</si>
  <si>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</si>
  <si>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</si>
  <si>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</si>
  <si>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</si>
  <si>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</si>
  <si>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</si>
  <si>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</si>
  <si>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</si>
  <si>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</si>
  <si>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</si>
  <si>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</si>
  <si>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</si>
  <si>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</si>
  <si>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</si>
  <si>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</si>
  <si>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</si>
  <si>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</si>
  <si>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</si>
  <si>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</si>
  <si>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</si>
  <si>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</si>
  <si>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</si>
  <si>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</si>
  <si>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</si>
  <si>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</si>
  <si>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</si>
  <si>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</si>
  <si>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</si>
  <si>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</si>
  <si>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</si>
  <si>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</si>
  <si>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</si>
  <si>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</si>
  <si>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</si>
  <si>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</si>
  <si>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</si>
  <si>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</si>
  <si>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</si>
  <si>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</si>
  <si>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</si>
  <si>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</si>
  <si>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</si>
  <si>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</si>
  <si>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</si>
  <si>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</si>
  <si>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</si>
  <si>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</si>
  <si>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</si>
  <si>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</si>
  <si>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</si>
  <si>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</si>
  <si>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</si>
  <si>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</si>
  <si>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</si>
  <si>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</si>
  <si>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</si>
  <si>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</si>
  <si>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</si>
  <si>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</si>
  <si>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</si>
  <si>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</si>
  <si>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</si>
  <si>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</si>
  <si>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</si>
  <si>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</si>
  <si>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</si>
  <si>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</si>
  <si>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</si>
  <si>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</si>
  <si>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</si>
  <si>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</si>
  <si>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</si>
  <si>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</si>
  <si>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</si>
  <si>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</si>
  <si>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</si>
  <si>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</si>
  <si>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</si>
  <si>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</si>
  <si>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</si>
  <si>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</si>
  <si>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</si>
  <si>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</si>
  <si>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</si>
  <si>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</si>
  <si>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</si>
  <si>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</si>
  <si>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</si>
  <si>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</si>
  <si>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</si>
  <si>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</si>
  <si>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</si>
  <si>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</si>
  <si>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</si>
  <si>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</si>
  <si>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</si>
  <si>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</si>
  <si>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</si>
  <si>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</si>
  <si>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</si>
  <si>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</si>
  <si>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</si>
  <si>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</si>
  <si>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</si>
  <si>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</si>
  <si>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</si>
  <si>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</si>
  <si>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</si>
  <si>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</si>
  <si>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</si>
  <si>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</si>
  <si>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</si>
  <si>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</si>
  <si>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</si>
  <si>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</si>
  <si>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</si>
  <si>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</si>
  <si>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</si>
  <si>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</si>
  <si>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</si>
  <si>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</si>
  <si>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</si>
  <si>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</si>
  <si>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</si>
  <si>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</si>
  <si>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</si>
  <si>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</si>
  <si>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</si>
  <si>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</si>
  <si>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</si>
  <si>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</si>
  <si>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</si>
  <si>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</si>
  <si>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</si>
  <si>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</si>
  <si>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</si>
  <si>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</si>
  <si>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</si>
  <si>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</si>
  <si>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</si>
  <si>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</si>
  <si>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</si>
  <si>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</si>
  <si>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</si>
  <si>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</si>
  <si>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</si>
  <si>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</si>
  <si>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</si>
  <si>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</si>
  <si>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</si>
  <si>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</si>
  <si>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</si>
  <si>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</si>
  <si>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</si>
  <si>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</si>
  <si>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</si>
  <si>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</si>
  <si>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</si>
  <si>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</si>
  <si>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</si>
  <si>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</si>
  <si>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</si>
  <si>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</si>
  <si>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</si>
  <si>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</si>
  <si>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</si>
  <si>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</si>
  <si>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</si>
  <si>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</si>
  <si>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</si>
  <si>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</si>
  <si>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</si>
  <si>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</si>
  <si>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</si>
  <si>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</si>
  <si>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</si>
  <si>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</si>
  <si>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</si>
  <si>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</si>
  <si>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</si>
  <si>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</si>
  <si>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</si>
  <si>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</si>
  <si>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</si>
  <si>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</si>
  <si>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</si>
  <si>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</si>
  <si>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</si>
  <si>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</si>
  <si>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</si>
  <si>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</si>
  <si>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</si>
  <si>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</si>
  <si>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</si>
  <si>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</si>
  <si>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</si>
  <si>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</si>
  <si>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</si>
  <si>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</si>
  <si>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</si>
  <si>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</si>
  <si>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</si>
  <si>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</si>
  <si>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</si>
  <si>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</si>
  <si>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</si>
  <si>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</si>
  <si>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</si>
  <si>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</si>
  <si>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</si>
  <si>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</si>
  <si>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</si>
  <si>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</si>
  <si>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</si>
  <si>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</si>
  <si>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</si>
  <si>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</si>
  <si>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</si>
  <si>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</si>
  <si>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</si>
  <si>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</si>
  <si>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</si>
  <si>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</si>
  <si>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</si>
  <si>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</si>
  <si>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</si>
  <si>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</si>
  <si>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</si>
  <si>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</si>
  <si>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</si>
  <si>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</si>
  <si>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</si>
  <si>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</si>
  <si>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</si>
  <si>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</si>
  <si>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</si>
  <si>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</si>
  <si>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</si>
  <si>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</si>
  <si>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</si>
  <si>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</si>
  <si>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</si>
  <si>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</si>
  <si>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</si>
  <si>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</si>
  <si>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</si>
  <si>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</si>
  <si>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</si>
  <si>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</si>
  <si>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</si>
  <si>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</si>
  <si>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</si>
  <si>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</si>
  <si>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</si>
  <si>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</si>
  <si>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</si>
  <si>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</si>
  <si>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</si>
  <si>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</si>
  <si>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</si>
  <si>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</si>
  <si>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</si>
  <si>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</si>
  <si>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</si>
  <si>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</si>
  <si>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</si>
  <si>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</si>
  <si>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</si>
  <si>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</si>
  <si>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</si>
  <si>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</si>
  <si>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</si>
  <si>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</si>
  <si>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</si>
  <si>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</si>
  <si>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</si>
  <si>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</si>
  <si>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</si>
  <si>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</si>
  <si>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</si>
  <si>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</si>
  <si>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</si>
  <si>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</si>
  <si>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</si>
  <si>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</si>
  <si>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</si>
  <si>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</si>
  <si>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</si>
  <si>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</si>
  <si>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</si>
  <si>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</si>
  <si>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</si>
  <si>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</si>
  <si>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</si>
  <si>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</si>
  <si>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</si>
  <si>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</si>
  <si>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</si>
  <si>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</si>
  <si>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</si>
  <si>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</si>
  <si>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</si>
  <si>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</si>
  <si>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</si>
  <si>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</si>
  <si>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</si>
  <si>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</si>
  <si>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</si>
  <si>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</si>
  <si>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</si>
  <si>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</si>
  <si>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</si>
  <si>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</si>
  <si>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</si>
  <si>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</si>
  <si>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</si>
  <si>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</si>
  <si>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</si>
  <si>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</si>
  <si>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</si>
  <si>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</si>
  <si>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</si>
  <si>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</si>
  <si>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</si>
  <si>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</si>
  <si>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</si>
  <si>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</si>
  <si>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</si>
  <si>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</si>
  <si>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</si>
  <si>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</si>
  <si>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</si>
  <si>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</si>
  <si>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</si>
  <si>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</si>
  <si>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</si>
  <si>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</si>
  <si>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</si>
  <si>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</si>
  <si>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</si>
  <si>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</si>
  <si>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</si>
  <si>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</si>
  <si>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</si>
  <si>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</si>
  <si>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</si>
  <si>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</si>
  <si>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</si>
  <si>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</si>
  <si>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</si>
  <si>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</si>
  <si>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</si>
  <si>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</si>
  <si>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</si>
  <si>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</si>
  <si>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</si>
  <si>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</si>
  <si>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</si>
  <si>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</si>
  <si>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</si>
  <si>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</si>
  <si>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</si>
  <si>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</si>
  <si>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</si>
  <si>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</si>
  <si>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</si>
  <si>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</si>
  <si>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</si>
  <si>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</si>
  <si>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</si>
  <si>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</si>
  <si>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</si>
  <si>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</si>
  <si>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</si>
  <si>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</si>
  <si>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</si>
  <si>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</si>
  <si>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</si>
  <si>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</si>
  <si>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</si>
  <si>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</si>
  <si>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</si>
  <si>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</si>
  <si>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</si>
  <si>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</si>
  <si>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</si>
  <si>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</si>
  <si>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</si>
  <si>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</si>
  <si>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</si>
  <si>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</si>
  <si>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</si>
  <si>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</si>
  <si>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</si>
  <si>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</si>
  <si>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</si>
  <si>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</si>
  <si>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</si>
  <si>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</si>
  <si>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</si>
  <si>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</si>
  <si>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</si>
  <si>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</si>
  <si>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</si>
  <si>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</si>
  <si>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</si>
  <si>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</si>
  <si>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</si>
  <si>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</si>
  <si>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</si>
  <si>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</si>
  <si>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</si>
  <si>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</si>
  <si>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</si>
  <si>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</si>
  <si>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</si>
  <si>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</si>
  <si>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</si>
  <si>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</si>
  <si>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</si>
  <si>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</si>
  <si>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</si>
  <si>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</si>
  <si>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</si>
  <si>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</si>
  <si>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</si>
  <si>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</si>
  <si>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</si>
  <si>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</si>
  <si>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</si>
  <si>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</si>
  <si>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</si>
  <si>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</si>
  <si>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</si>
  <si>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</si>
  <si>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</si>
  <si>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</si>
  <si>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</si>
  <si>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</si>
  <si>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</si>
  <si>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</si>
  <si>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</si>
  <si>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</si>
  <si>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</si>
  <si>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</si>
  <si>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</si>
  <si>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</si>
  <si>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</si>
  <si>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</si>
  <si>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</si>
  <si>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</si>
  <si>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</si>
  <si>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</si>
  <si>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</si>
  <si>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</si>
  <si>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</si>
  <si>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</si>
  <si>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</si>
  <si>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</si>
  <si>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</si>
  <si>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</si>
  <si>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</si>
  <si>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</si>
  <si>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</si>
  <si>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</si>
  <si>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</si>
  <si>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</si>
  <si>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</si>
  <si>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</si>
  <si>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</si>
  <si>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</si>
  <si>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</si>
  <si>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</si>
  <si>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</si>
  <si>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</si>
  <si>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</si>
  <si>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</si>
  <si>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</si>
  <si>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</si>
  <si>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</si>
  <si>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</si>
  <si>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</si>
  <si>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</si>
  <si>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</si>
  <si>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</si>
  <si>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</si>
  <si>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</si>
  <si>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</si>
  <si>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</si>
  <si>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</si>
  <si>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</si>
  <si>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</si>
  <si>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</si>
  <si>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</si>
  <si>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</si>
  <si>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</si>
  <si>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</si>
  <si>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</si>
  <si>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</si>
  <si>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</si>
  <si>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</si>
  <si>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</si>
  <si>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</si>
  <si>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</si>
  <si>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</si>
  <si>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</si>
  <si>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</si>
  <si>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</si>
  <si>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</si>
  <si>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</si>
  <si>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</si>
  <si>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</si>
  <si>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</si>
  <si>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</si>
  <si>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</si>
  <si>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</si>
  <si>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</si>
  <si>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</si>
  <si>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</si>
  <si>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</si>
  <si>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</si>
  <si>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</si>
  <si>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</si>
  <si>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</si>
  <si>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</si>
  <si>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</si>
  <si>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</si>
  <si>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</si>
  <si>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</si>
  <si>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</si>
  <si>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</si>
  <si>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</si>
  <si>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</si>
  <si>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</si>
  <si>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</si>
  <si>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</si>
  <si>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</si>
  <si>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</si>
  <si>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</si>
  <si>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</si>
  <si>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</si>
  <si>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</si>
  <si>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</si>
  <si>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</si>
  <si>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</si>
  <si>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</si>
  <si>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</si>
  <si>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</si>
  <si>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</si>
  <si>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</si>
  <si>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</si>
  <si>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</si>
  <si>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</si>
  <si>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</si>
  <si>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</si>
  <si>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</si>
  <si>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</si>
  <si>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</si>
  <si>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</si>
  <si>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</si>
  <si>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</si>
  <si>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</si>
  <si>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</si>
  <si>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</si>
  <si>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</si>
  <si>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</si>
  <si>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</si>
  <si>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</si>
  <si>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</si>
  <si>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</si>
  <si>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</si>
  <si>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</si>
  <si>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</si>
  <si>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</si>
  <si>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</si>
  <si>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</si>
  <si>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</si>
  <si>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</si>
  <si>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</si>
  <si>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</si>
  <si>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</si>
  <si>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</si>
  <si>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</si>
  <si>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</si>
  <si>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</si>
  <si>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</si>
  <si>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</si>
  <si>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</si>
  <si>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</si>
  <si>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</si>
  <si>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</si>
  <si>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</si>
  <si>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</si>
  <si>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</si>
  <si>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</si>
  <si>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</si>
  <si>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</si>
  <si>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</si>
  <si>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</si>
  <si>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</si>
  <si>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</si>
  <si>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</si>
  <si>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</si>
  <si>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</si>
  <si>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</si>
  <si>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</si>
  <si>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</si>
  <si>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</si>
  <si>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</si>
  <si>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</si>
  <si>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</si>
  <si>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</si>
  <si>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</si>
  <si>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</si>
  <si>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</si>
  <si>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</si>
  <si>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</si>
  <si>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</si>
  <si>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</si>
  <si>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</si>
  <si>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</si>
  <si>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</si>
  <si>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</si>
  <si>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</si>
  <si>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</si>
  <si>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</si>
  <si>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</si>
  <si>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</si>
  <si>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</si>
  <si>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</si>
  <si>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</si>
  <si>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</si>
  <si>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</si>
  <si>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</si>
  <si>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</si>
  <si>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</si>
  <si>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</si>
  <si>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</si>
  <si>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</si>
  <si>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</si>
  <si>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</si>
  <si>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</si>
  <si>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</si>
  <si>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</si>
  <si>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</si>
  <si>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</si>
  <si>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</si>
  <si>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</si>
  <si>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</si>
  <si>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</si>
  <si>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</si>
  <si>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</si>
  <si>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</si>
  <si>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</si>
  <si>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</si>
  <si>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</si>
  <si>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</si>
  <si>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</si>
  <si>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</si>
  <si>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</si>
  <si>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</si>
  <si>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</si>
  <si>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</si>
  <si>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</si>
  <si>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</si>
  <si>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</si>
  <si>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</si>
  <si>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</si>
  <si>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</si>
  <si>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</si>
  <si>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</si>
  <si>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</si>
  <si>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</si>
  <si>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</si>
  <si>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</si>
  <si>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</si>
  <si>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</si>
  <si>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</si>
  <si>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</si>
  <si>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</si>
  <si>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</si>
  <si>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</si>
  <si>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</si>
  <si>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</si>
  <si>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</si>
  <si>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</si>
  <si>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</si>
  <si>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</si>
  <si>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</si>
  <si>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</si>
  <si>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</si>
  <si>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</si>
  <si>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</si>
  <si>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</si>
  <si>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</si>
  <si>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</si>
  <si>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</si>
  <si>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</si>
  <si>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</si>
  <si>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</si>
  <si>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</si>
  <si>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</si>
  <si>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</si>
  <si>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</si>
  <si>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</si>
  <si>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</si>
  <si>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</si>
  <si>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</si>
  <si>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</si>
  <si>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</si>
  <si>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</si>
  <si>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</si>
  <si>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</si>
  <si>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</si>
  <si>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</si>
  <si>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</si>
  <si>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</si>
  <si>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</si>
  <si>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</si>
  <si>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</si>
  <si>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</si>
  <si>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</si>
  <si>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</si>
  <si>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</si>
  <si>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</si>
  <si>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</si>
  <si>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</si>
  <si>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</si>
  <si>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</si>
  <si>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</si>
  <si>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</si>
  <si>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</si>
  <si>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</si>
  <si>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</si>
  <si>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</si>
  <si>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</si>
  <si>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</si>
  <si>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</si>
  <si>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</si>
  <si>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</si>
  <si>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</si>
  <si>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</si>
  <si>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</si>
  <si>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</si>
  <si>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</si>
  <si>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</si>
  <si>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</si>
  <si>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</si>
  <si>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</si>
  <si>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</si>
  <si>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</si>
  <si>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</si>
  <si>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</si>
  <si>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</si>
  <si>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</si>
  <si>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</si>
  <si>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</si>
  <si>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</si>
  <si>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</si>
  <si>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</si>
  <si>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</si>
  <si>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</si>
  <si>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</si>
  <si>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</si>
  <si>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</si>
  <si>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</si>
  <si>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</si>
  <si>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</si>
  <si>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</si>
  <si>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</si>
  <si>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</si>
  <si>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</si>
  <si>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</si>
  <si>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</si>
  <si>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</si>
  <si>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</si>
  <si>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</si>
  <si>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</si>
  <si>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</si>
  <si>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</si>
  <si>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</si>
  <si>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</si>
  <si>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</si>
  <si>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</si>
  <si>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</si>
  <si>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</si>
  <si>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</si>
  <si>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</si>
  <si>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</si>
  <si>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</si>
  <si>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</si>
  <si>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</si>
  <si>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</si>
  <si>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</si>
  <si>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</si>
  <si>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</si>
  <si>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</si>
  <si>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</si>
  <si>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</si>
  <si>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</si>
  <si>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</si>
  <si>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</si>
  <si>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</si>
  <si>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</si>
  <si>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</si>
  <si>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</si>
  <si>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</si>
  <si>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</si>
  <si>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</si>
  <si>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</si>
  <si>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</si>
  <si>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</si>
  <si>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</si>
  <si>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</si>
  <si>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</si>
  <si>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</si>
  <si>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</si>
  <si>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</si>
  <si>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</si>
  <si>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</si>
  <si>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</si>
  <si>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</si>
  <si>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</si>
  <si>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</si>
  <si>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</si>
  <si>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</si>
  <si>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</si>
  <si>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</si>
  <si>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</si>
  <si>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</si>
  <si>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</si>
  <si>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</si>
  <si>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</si>
  <si>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</si>
  <si>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</si>
  <si>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</si>
  <si>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</si>
  <si>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</si>
  <si>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</si>
  <si>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</si>
  <si>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</si>
  <si>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</si>
  <si>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</si>
  <si>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</si>
  <si>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</si>
  <si>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</si>
  <si>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</si>
  <si>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</si>
  <si>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</si>
  <si>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</si>
  <si>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</si>
  <si>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</si>
  <si>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</si>
  <si>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</si>
  <si>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</si>
  <si>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</si>
  <si>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</si>
  <si>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</si>
  <si>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</si>
  <si>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</si>
  <si>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</si>
  <si>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</si>
  <si>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</si>
  <si>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</si>
  <si>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</si>
  <si>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</si>
  <si>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</si>
  <si>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</si>
  <si>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</si>
  <si>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</si>
  <si>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</si>
  <si>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</si>
  <si>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</si>
  <si>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</si>
  <si>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</si>
  <si>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</si>
  <si>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</si>
  <si>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</si>
  <si>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</si>
  <si>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</si>
  <si>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</si>
  <si>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</si>
  <si>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</si>
  <si>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</si>
  <si>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</si>
  <si>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</si>
  <si>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</si>
  <si>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</si>
  <si>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</si>
  <si>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</si>
  <si>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</si>
  <si>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</si>
  <si>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</si>
  <si>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</si>
  <si>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</si>
  <si>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</si>
  <si>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</si>
  <si>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</si>
  <si>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</si>
  <si>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</si>
  <si>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</si>
  <si>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</si>
  <si>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</si>
  <si>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</si>
  <si>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</si>
  <si>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</si>
  <si>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</si>
  <si>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</si>
  <si>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</si>
  <si>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</si>
  <si>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</si>
  <si>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</si>
  <si>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</si>
  <si>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</si>
  <si>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</si>
  <si>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</si>
  <si>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</si>
  <si>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</si>
  <si>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</si>
  <si>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</si>
  <si>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</si>
  <si>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</si>
  <si>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</si>
  <si>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</si>
  <si>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</si>
  <si>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</si>
  <si>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</si>
  <si>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</si>
  <si>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</si>
  <si>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</si>
  <si>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</si>
  <si>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</si>
  <si>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</si>
  <si>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</si>
  <si>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</si>
  <si>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</si>
  <si>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</si>
  <si>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</si>
  <si>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</si>
  <si>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</si>
  <si>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</si>
  <si>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</si>
  <si>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</si>
  <si>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</si>
  <si>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</si>
  <si>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</si>
  <si>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</si>
  <si>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</si>
  <si>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</si>
  <si>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</si>
  <si>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</si>
  <si>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</si>
  <si>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</si>
  <si>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</si>
  <si>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</si>
  <si>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</si>
  <si>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</si>
  <si>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</si>
  <si>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</si>
  <si>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</si>
  <si>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</si>
  <si>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</si>
  <si>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</si>
  <si>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</si>
  <si>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</si>
  <si>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</si>
  <si>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</si>
  <si>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</si>
  <si>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</si>
  <si>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</si>
  <si>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</si>
  <si>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</si>
  <si>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</si>
  <si>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</si>
  <si>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</si>
  <si>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</si>
  <si>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</si>
  <si>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</si>
  <si>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</si>
  <si>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</si>
  <si>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</si>
  <si>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</si>
  <si>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</si>
  <si>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</si>
  <si>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</si>
  <si>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</si>
  <si>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</si>
  <si>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</si>
  <si>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</si>
  <si>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</si>
  <si>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</si>
  <si>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</si>
  <si>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</si>
  <si>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</si>
  <si>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</si>
  <si>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</si>
  <si>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</si>
  <si>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</si>
  <si>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</si>
  <si>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</si>
  <si>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</si>
  <si>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</si>
  <si>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</si>
  <si>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</si>
  <si>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</si>
  <si>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</si>
  <si>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</si>
  <si>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</si>
  <si>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</si>
  <si>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</si>
  <si>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</si>
  <si>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</si>
  <si>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</si>
  <si>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</si>
  <si>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</si>
  <si>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</si>
  <si>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</si>
  <si>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</si>
  <si>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</si>
  <si>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</si>
  <si>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</si>
  <si>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</si>
  <si>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</si>
  <si>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</si>
  <si>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</si>
  <si>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</si>
  <si>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</si>
  <si>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</si>
  <si>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</si>
  <si>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</si>
  <si>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</si>
  <si>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</si>
  <si>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</si>
  <si>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</si>
  <si>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</si>
  <si>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</si>
  <si>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</si>
  <si>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</si>
  <si>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</si>
  <si>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</si>
  <si>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</si>
  <si>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</si>
  <si>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</si>
  <si>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</si>
  <si>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</si>
  <si>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</si>
  <si>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</si>
  <si>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</si>
  <si>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</si>
  <si>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</si>
  <si>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</si>
  <si>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</si>
  <si>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</si>
  <si>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</si>
  <si>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</si>
  <si>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</si>
  <si>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</si>
  <si>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</si>
  <si>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</si>
  <si>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</si>
  <si>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</si>
  <si>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</si>
  <si>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</si>
  <si>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</si>
  <si>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</si>
  <si>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</si>
  <si>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</si>
  <si>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</si>
  <si>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</si>
  <si>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</si>
  <si>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</si>
  <si>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</si>
  <si>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</si>
  <si>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</si>
  <si>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</si>
  <si>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</si>
  <si>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</si>
  <si>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</si>
  <si>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</si>
  <si>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</si>
  <si>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</si>
  <si>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</si>
  <si>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</si>
  <si>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</si>
  <si>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</si>
  <si>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</si>
  <si>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</si>
  <si>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</si>
  <si>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</si>
  <si>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</si>
  <si>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</si>
  <si>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</si>
  <si>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</si>
  <si>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</si>
  <si>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</si>
  <si>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</si>
  <si>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</si>
  <si>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</si>
  <si>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</si>
  <si>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</si>
  <si>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</si>
  <si>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</si>
  <si>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</si>
  <si>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</si>
  <si>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</si>
  <si>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</si>
  <si>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</si>
  <si>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</si>
  <si>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</si>
  <si>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</si>
  <si>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</si>
  <si>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</si>
  <si>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</si>
  <si>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</si>
  <si>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</si>
  <si>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</si>
  <si>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</si>
  <si>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</si>
  <si>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</si>
  <si>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</si>
  <si>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</si>
  <si>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</si>
  <si>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</si>
  <si>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</si>
  <si>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</si>
  <si>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</si>
  <si>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</si>
  <si>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</si>
  <si>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</si>
  <si>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</si>
  <si>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</si>
  <si>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</si>
  <si>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</si>
  <si>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</si>
  <si>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</si>
  <si>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</si>
  <si>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</si>
  <si>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</si>
  <si>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</si>
  <si>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</si>
  <si>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</si>
  <si>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</si>
  <si>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</si>
  <si>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</si>
  <si>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</si>
  <si>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</si>
  <si>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</si>
  <si>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</si>
  <si>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</si>
  <si>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</si>
  <si>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</si>
  <si>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</si>
  <si>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</si>
  <si>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</si>
  <si>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</si>
  <si>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</si>
  <si>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</si>
  <si>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</si>
  <si>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</si>
  <si>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</si>
  <si>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</si>
  <si>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</si>
  <si>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</si>
  <si>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</si>
  <si>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</si>
  <si>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</si>
  <si>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</si>
  <si>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</si>
  <si>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</si>
  <si>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</si>
  <si>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</si>
  <si>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</si>
  <si>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</si>
  <si>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</si>
  <si>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</si>
  <si>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</si>
  <si>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</si>
  <si>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</si>
  <si>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</si>
  <si>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</si>
  <si>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</si>
  <si>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</si>
  <si>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</si>
  <si>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</si>
  <si>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</si>
  <si>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</si>
  <si>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</si>
  <si>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</si>
  <si>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</si>
  <si>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</si>
  <si>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</si>
  <si>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</si>
  <si>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</si>
  <si>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</si>
  <si>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</si>
  <si>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</si>
  <si>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</si>
  <si>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</si>
  <si>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</si>
  <si>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</si>
  <si>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</si>
  <si>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</si>
  <si>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</si>
  <si>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</si>
  <si>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</si>
  <si>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</si>
  <si>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</si>
  <si>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</si>
  <si>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</si>
  <si>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</si>
  <si>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</si>
  <si>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</si>
  <si>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</si>
  <si>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</si>
  <si>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</si>
  <si>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</si>
  <si>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</si>
  <si>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</si>
  <si>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</si>
  <si>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</si>
  <si>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</si>
  <si>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</si>
  <si>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</si>
  <si>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</si>
  <si>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</si>
  <si>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</si>
  <si>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</si>
  <si>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</si>
  <si>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</si>
  <si>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</si>
  <si>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</si>
  <si>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</si>
  <si>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</si>
  <si>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</si>
  <si>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</si>
  <si>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</si>
  <si>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</si>
  <si>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</si>
  <si>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</si>
  <si>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</si>
  <si>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</si>
  <si>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</si>
  <si>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</si>
  <si>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</si>
  <si>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</si>
  <si>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</si>
  <si>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</si>
  <si>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</si>
  <si>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</si>
  <si>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</si>
  <si>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</si>
  <si>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</si>
  <si>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</si>
  <si>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</si>
  <si>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</si>
  <si>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</si>
  <si>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</si>
  <si>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</si>
  <si>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</si>
  <si>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</si>
  <si>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</si>
  <si>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</si>
  <si>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</si>
  <si>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</si>
  <si>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</si>
  <si>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</si>
  <si>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</si>
  <si>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</si>
  <si>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</si>
  <si>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</si>
  <si>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</si>
  <si>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</si>
  <si>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</si>
  <si>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</si>
  <si>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</si>
  <si>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</si>
  <si>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</si>
  <si>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</si>
  <si>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</si>
  <si>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</si>
  <si>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</si>
  <si>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</si>
  <si>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</si>
  <si>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</si>
  <si>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</si>
  <si>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</si>
  <si>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</si>
  <si>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</si>
  <si>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</si>
  <si>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</si>
  <si>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</si>
  <si>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</si>
  <si>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</si>
  <si>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</si>
  <si>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</si>
  <si>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</si>
  <si>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</si>
  <si>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</si>
  <si>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</si>
  <si>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</si>
  <si>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</si>
  <si>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</si>
  <si>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</si>
  <si>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</si>
  <si>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</si>
  <si>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</si>
  <si>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</si>
  <si>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</si>
  <si>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</si>
  <si>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</si>
  <si>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</si>
  <si>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</si>
  <si>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</si>
  <si>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</si>
  <si>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</si>
  <si>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</si>
  <si>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</si>
  <si>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</si>
  <si>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</si>
  <si>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</si>
  <si>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</si>
  <si>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</si>
  <si>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</si>
  <si>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</si>
  <si>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</si>
  <si>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</si>
  <si>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</si>
  <si>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</si>
  <si>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</si>
  <si>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</si>
  <si>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</si>
  <si>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</si>
  <si>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</si>
  <si>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</si>
  <si>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</si>
  <si>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</si>
  <si>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</si>
  <si>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</si>
  <si>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</si>
  <si>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</si>
  <si>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</si>
  <si>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</si>
  <si>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</si>
  <si>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</si>
  <si>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</si>
  <si>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</si>
  <si>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</si>
  <si>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</si>
  <si>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</si>
  <si>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</si>
  <si>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</si>
  <si>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</si>
  <si>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</si>
  <si>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</si>
  <si>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</si>
  <si>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</si>
  <si>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</si>
  <si>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</si>
  <si>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</si>
  <si>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</si>
  <si>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</si>
  <si>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</si>
  <si>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</si>
  <si>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</si>
  <si>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</si>
  <si>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</si>
  <si>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</si>
  <si>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</si>
  <si>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</si>
  <si>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</si>
  <si>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</si>
  <si>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</si>
  <si>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</si>
  <si>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</si>
  <si>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</si>
  <si>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</si>
  <si>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</si>
  <si>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</si>
  <si>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</si>
  <si>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</si>
  <si>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</si>
  <si>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</si>
  <si>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</si>
  <si>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</si>
  <si>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</si>
  <si>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</si>
  <si>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</si>
  <si>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</si>
  <si>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</si>
  <si>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</si>
  <si>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</si>
  <si>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</si>
  <si>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</si>
  <si>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</si>
  <si>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</si>
  <si>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</si>
  <si>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</si>
  <si>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</si>
  <si>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</si>
  <si>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</si>
  <si>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</si>
  <si>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</si>
  <si>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</si>
  <si>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</si>
  <si>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</si>
  <si>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</si>
  <si>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</si>
  <si>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</si>
  <si>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</si>
  <si>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</si>
  <si>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</si>
  <si>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</si>
  <si>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</si>
  <si>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</si>
  <si>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</si>
  <si>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</si>
  <si>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</si>
  <si>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</si>
  <si>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</si>
  <si>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</si>
  <si>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</si>
  <si>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</si>
  <si>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</si>
  <si>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</si>
  <si>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</si>
  <si>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</si>
  <si>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</si>
  <si>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</si>
  <si>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</si>
  <si>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</si>
  <si>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</si>
  <si>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</si>
  <si>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</si>
  <si>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</si>
  <si>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</si>
  <si>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</si>
  <si>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</si>
  <si>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</si>
  <si>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</si>
  <si>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</si>
  <si>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</si>
  <si>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</si>
  <si>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</si>
  <si>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</si>
  <si>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</si>
  <si>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</si>
  <si>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</si>
  <si>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</si>
  <si>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</si>
  <si>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</si>
  <si>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</si>
  <si>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</si>
  <si>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</si>
  <si>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</si>
  <si>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</si>
  <si>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</si>
  <si>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</si>
  <si>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</si>
  <si>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</si>
  <si>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</si>
  <si>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</si>
  <si>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</si>
  <si>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</si>
  <si>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</si>
  <si>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</si>
  <si>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</si>
  <si>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</si>
  <si>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</si>
  <si>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</si>
  <si>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</si>
  <si>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</si>
  <si>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</si>
  <si>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</si>
  <si>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</si>
  <si>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</si>
  <si>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</si>
  <si>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</si>
  <si>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</si>
  <si>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</si>
  <si>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</si>
  <si>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</si>
  <si>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</si>
  <si>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</si>
  <si>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</si>
  <si>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</si>
  <si>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</si>
  <si>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</si>
  <si>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</si>
  <si>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</si>
  <si>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</si>
  <si>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</si>
  <si>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</si>
  <si>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</si>
  <si>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</si>
  <si>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</si>
  <si>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</si>
  <si>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</si>
  <si>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</si>
  <si>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</si>
  <si>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</si>
  <si>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</si>
  <si>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</si>
  <si>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</si>
  <si>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</si>
  <si>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</si>
  <si>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</si>
  <si>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</si>
  <si>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</si>
  <si>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</si>
  <si>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</si>
  <si>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</si>
  <si>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</si>
  <si>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</si>
  <si>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</si>
  <si>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</si>
  <si>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</si>
  <si>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</si>
  <si>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</si>
  <si>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</si>
  <si>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</si>
  <si>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</si>
  <si>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</si>
  <si>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</si>
  <si>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</si>
  <si>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</si>
  <si>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</si>
  <si>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</si>
  <si>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</si>
  <si>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</si>
  <si>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</si>
  <si>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</si>
  <si>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</si>
  <si>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</si>
  <si>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</si>
  <si>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</si>
  <si>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</si>
  <si>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</si>
  <si>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</si>
  <si>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</si>
  <si>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</si>
  <si>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</si>
  <si>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</si>
  <si>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</si>
  <si>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</si>
  <si>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</si>
  <si>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</si>
  <si>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</si>
  <si>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</si>
  <si>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</si>
  <si>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</si>
  <si>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</si>
  <si>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</si>
  <si>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</si>
  <si>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</si>
  <si>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</si>
  <si>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</si>
  <si>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</si>
  <si>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</si>
  <si>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</si>
  <si>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</si>
  <si>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</si>
  <si>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</si>
  <si>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</si>
  <si>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</si>
  <si>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</si>
  <si>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</si>
  <si>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</si>
  <si>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</si>
  <si>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</si>
  <si>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</si>
  <si>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</si>
  <si>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</si>
  <si>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</si>
  <si>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</si>
  <si>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</si>
  <si>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</si>
  <si>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</si>
  <si>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</si>
  <si>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</si>
  <si>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</si>
  <si>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</si>
  <si>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</si>
  <si>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</si>
  <si>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</si>
  <si>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</si>
  <si>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</si>
  <si>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</si>
  <si>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</si>
  <si>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</si>
  <si>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</si>
  <si>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</si>
  <si>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</si>
  <si>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</si>
  <si>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</si>
  <si>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</si>
  <si>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</si>
  <si>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</si>
  <si>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</si>
  <si>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</si>
  <si>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</si>
  <si>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</si>
  <si>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</si>
  <si>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</si>
  <si>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</si>
  <si>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</si>
  <si>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</si>
  <si>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</si>
  <si>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</si>
  <si>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</si>
  <si>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</si>
  <si>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</si>
  <si>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</si>
  <si>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</si>
  <si>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</si>
  <si>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</si>
  <si>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</si>
  <si>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</si>
  <si>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</si>
  <si>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</si>
  <si>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</si>
  <si>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</si>
  <si>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</si>
  <si>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</si>
  <si>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</si>
  <si>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</si>
  <si>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</si>
  <si>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</si>
  <si>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</si>
  <si>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</si>
  <si>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</si>
  <si>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</si>
  <si>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</si>
  <si>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</si>
  <si>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</si>
  <si>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</si>
  <si>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</si>
  <si>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</si>
  <si>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</si>
  <si>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</si>
  <si>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</si>
  <si>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</si>
  <si>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</si>
  <si>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</si>
  <si>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</si>
  <si>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</si>
  <si>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</si>
  <si>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</si>
  <si>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</si>
  <si>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</si>
  <si>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</si>
  <si>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</si>
  <si>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</si>
  <si>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</si>
  <si>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</si>
  <si>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</si>
  <si>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</si>
  <si>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</si>
  <si>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</si>
  <si>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</si>
  <si>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</si>
  <si>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</si>
  <si>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</si>
  <si>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</si>
  <si>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</si>
  <si>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</si>
  <si>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</si>
  <si>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</si>
  <si>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</si>
  <si>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</si>
  <si>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</si>
  <si>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</si>
  <si>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</si>
  <si>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</si>
  <si>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</si>
  <si>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</si>
  <si>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</si>
  <si>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</si>
  <si>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</si>
  <si>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</si>
  <si>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</si>
  <si>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</si>
  <si>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</si>
  <si>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</si>
  <si>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</si>
  <si>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</si>
  <si>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</si>
  <si>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</si>
  <si>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</si>
  <si>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</si>
  <si>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</si>
  <si>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</si>
  <si>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</si>
  <si>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</si>
  <si>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</si>
  <si>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</si>
  <si>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</si>
  <si>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</si>
  <si>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</si>
  <si>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</si>
  <si>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</si>
  <si>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</si>
  <si>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</si>
  <si>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</si>
  <si>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</si>
  <si>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</si>
  <si>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</si>
  <si>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</si>
  <si>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</si>
  <si>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</si>
  <si>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</si>
  <si>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</si>
  <si>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</si>
  <si>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</si>
  <si>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</si>
  <si>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</si>
  <si>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</si>
  <si>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</si>
  <si>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</si>
  <si>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</si>
  <si>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</si>
  <si>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</si>
  <si>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</si>
  <si>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</si>
  <si>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</si>
  <si>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</si>
  <si>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</si>
  <si>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</si>
  <si>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</si>
  <si>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</si>
  <si>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</si>
  <si>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</si>
  <si>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</si>
  <si>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</si>
  <si>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</si>
  <si>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</si>
  <si>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</si>
  <si>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</si>
  <si>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</si>
  <si>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</si>
  <si>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</si>
  <si>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</si>
  <si>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</si>
  <si>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</si>
  <si>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</si>
  <si>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</si>
  <si>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</si>
  <si>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</si>
  <si>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</si>
  <si>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</si>
  <si>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</si>
  <si>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</si>
  <si>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</si>
  <si>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</si>
  <si>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</si>
  <si>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</si>
  <si>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</si>
  <si>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</si>
  <si>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</si>
  <si>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</si>
  <si>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</si>
  <si>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</si>
  <si>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</si>
  <si>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</si>
  <si>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</si>
  <si>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</si>
  <si>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</si>
  <si>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</si>
  <si>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</si>
  <si>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</si>
  <si>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</si>
  <si>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</si>
  <si>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</si>
  <si>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</si>
  <si>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</si>
  <si>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</si>
  <si>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</si>
  <si>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</si>
  <si>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</si>
  <si>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</si>
  <si>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</si>
  <si>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</si>
  <si>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</si>
  <si>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</si>
  <si>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</si>
  <si>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</si>
  <si>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</si>
  <si>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</si>
  <si>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</si>
  <si>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</si>
  <si>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</si>
  <si>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</si>
  <si>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</si>
  <si>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</si>
  <si>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</si>
  <si>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</si>
  <si>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</si>
  <si>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</si>
  <si>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</si>
  <si>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</si>
  <si>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</si>
  <si>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</si>
  <si>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</si>
  <si>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</si>
  <si>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</si>
  <si>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</si>
  <si>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</si>
  <si>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</si>
  <si>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</si>
  <si>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</si>
  <si>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</si>
  <si>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</si>
  <si>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</si>
  <si>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</si>
  <si>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</si>
  <si>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</si>
  <si>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</si>
  <si>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</si>
  <si>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</si>
  <si>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</si>
  <si>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</si>
  <si>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</si>
  <si>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</si>
  <si>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</si>
  <si>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</si>
  <si>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</si>
  <si>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</si>
  <si>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</si>
  <si>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</si>
  <si>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</si>
  <si>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</si>
  <si>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</si>
  <si>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</si>
  <si>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</si>
  <si>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</si>
  <si>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</si>
  <si>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</si>
  <si>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</si>
  <si>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</si>
  <si>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</si>
  <si>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</si>
  <si>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</si>
  <si>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</si>
  <si>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</si>
  <si>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</si>
  <si>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</si>
  <si>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</si>
  <si>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</si>
  <si>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</si>
  <si>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</si>
  <si>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</si>
  <si>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</si>
  <si>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</si>
  <si>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</si>
  <si>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</si>
  <si>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</si>
  <si>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</si>
  <si>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</si>
  <si>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</si>
  <si>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</si>
  <si>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</si>
  <si>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</si>
  <si>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</si>
  <si>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</si>
  <si>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</si>
  <si>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</si>
  <si>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</si>
  <si>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</si>
  <si>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</si>
  <si>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</si>
  <si>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</si>
  <si>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</si>
  <si>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</si>
  <si>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</si>
  <si>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</si>
  <si>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</si>
  <si>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</si>
  <si>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</si>
  <si>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</si>
  <si>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</si>
  <si>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</si>
  <si>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</si>
  <si>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</si>
  <si>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</si>
  <si>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</si>
  <si>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</si>
  <si>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</si>
  <si>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</si>
  <si>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</si>
  <si>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</si>
  <si>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</si>
  <si>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</si>
  <si>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</si>
  <si>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</si>
  <si>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</si>
  <si>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</si>
  <si>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</si>
  <si>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</si>
  <si>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</si>
  <si>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</si>
  <si>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</si>
  <si>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</si>
  <si>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</si>
  <si>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</si>
  <si>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</si>
  <si>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</si>
  <si>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</si>
  <si>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</si>
  <si>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</si>
  <si>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</si>
  <si>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</si>
  <si>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</si>
  <si>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</si>
  <si>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</si>
  <si>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</si>
  <si>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</si>
  <si>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</si>
  <si>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</si>
  <si>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</si>
  <si>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</si>
  <si>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</si>
  <si>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</si>
  <si>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</si>
  <si>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</si>
  <si>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</si>
  <si>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</si>
  <si>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</si>
  <si>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</si>
  <si>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</si>
  <si>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</si>
  <si>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</si>
  <si>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</si>
  <si>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</si>
  <si>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</si>
  <si>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</si>
  <si>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</si>
  <si>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</si>
  <si>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</si>
  <si>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</si>
  <si>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</si>
  <si>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</si>
  <si>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</si>
  <si>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</si>
  <si>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</si>
  <si>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</si>
  <si>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</si>
  <si>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</si>
  <si>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</si>
  <si>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</si>
  <si>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</si>
  <si>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</si>
  <si>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</si>
  <si>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</si>
  <si>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</si>
  <si>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</si>
  <si>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</si>
  <si>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</si>
  <si>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</si>
  <si>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</si>
  <si>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</si>
  <si>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</si>
  <si>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</si>
  <si>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</si>
  <si>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</si>
  <si>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</si>
  <si>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</si>
  <si>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</si>
  <si>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</si>
  <si>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</si>
  <si>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</si>
  <si>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</si>
  <si>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</si>
  <si>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</si>
  <si>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</si>
  <si>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</si>
  <si>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</si>
  <si>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</si>
  <si>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</si>
  <si>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</si>
  <si>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</si>
  <si>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</si>
  <si>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</si>
  <si>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</si>
  <si>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</si>
  <si>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</si>
  <si>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</si>
  <si>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</si>
  <si>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</si>
  <si>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</si>
  <si>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</si>
  <si>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</si>
  <si>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</si>
  <si>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</si>
  <si>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</si>
  <si>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</si>
  <si>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</si>
  <si>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</si>
  <si>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</si>
  <si>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</si>
  <si>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</si>
  <si>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</si>
  <si>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</si>
  <si>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</si>
  <si>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</si>
  <si>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</si>
  <si>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</si>
  <si>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</si>
  <si>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</si>
  <si>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</si>
  <si>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</si>
  <si>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</si>
  <si>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</si>
  <si>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</si>
  <si>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</si>
  <si>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</si>
  <si>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</si>
  <si>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</si>
  <si>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</si>
  <si>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</si>
  <si>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</si>
  <si>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</si>
  <si>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</si>
  <si>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</si>
  <si>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</si>
  <si>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</si>
  <si>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</si>
  <si>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</si>
  <si>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</si>
  <si>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</si>
  <si>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</si>
  <si>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</si>
  <si>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</si>
  <si>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</si>
  <si>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</si>
  <si>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</si>
  <si>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</si>
  <si>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</si>
  <si>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</si>
  <si>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</si>
  <si>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</si>
  <si>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</si>
  <si>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</si>
  <si>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</si>
  <si>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</si>
  <si>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</si>
  <si>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</si>
  <si>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</si>
  <si>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</si>
  <si>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</si>
  <si>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</si>
  <si>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</si>
  <si>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</si>
  <si>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</si>
  <si>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</si>
  <si>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</si>
  <si>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</si>
  <si>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</si>
  <si>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</si>
  <si>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</si>
  <si>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</si>
  <si>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</si>
  <si>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</si>
  <si>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</si>
  <si>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</si>
  <si>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</si>
  <si>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</si>
  <si>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</si>
  <si>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</si>
  <si>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</si>
  <si>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</si>
  <si>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</si>
  <si>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</si>
  <si>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</si>
  <si>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</si>
  <si>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</si>
  <si>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</si>
  <si>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</si>
  <si>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</si>
  <si>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</si>
  <si>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</si>
  <si>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</si>
  <si>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</si>
  <si>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</si>
  <si>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</si>
  <si>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</si>
  <si>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</si>
  <si>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</si>
  <si>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</si>
  <si>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</si>
  <si>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</si>
  <si>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</si>
  <si>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</si>
  <si>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</si>
  <si>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</si>
  <si>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</si>
  <si>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</si>
  <si>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</si>
  <si>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</si>
  <si>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</si>
  <si>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</si>
  <si>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</si>
  <si>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</si>
  <si>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</si>
  <si>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</si>
  <si>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</si>
  <si>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</si>
  <si>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</si>
  <si>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</si>
  <si>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</si>
  <si>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</si>
  <si>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</si>
  <si>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</si>
  <si>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</si>
  <si>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</si>
  <si>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</si>
  <si>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</si>
  <si>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</si>
  <si>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</si>
  <si>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</si>
  <si>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</si>
  <si>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</si>
  <si>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</si>
  <si>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</si>
  <si>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</si>
  <si>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</si>
  <si>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</si>
  <si>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</si>
  <si>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</si>
  <si>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</si>
  <si>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</si>
  <si>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</si>
  <si>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</si>
  <si>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</si>
  <si>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</si>
  <si>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</si>
  <si>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</si>
  <si>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</si>
  <si>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</si>
  <si>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</si>
  <si>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</si>
  <si>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</si>
  <si>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</si>
  <si>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</si>
  <si>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</si>
  <si>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</si>
  <si>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</si>
  <si>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</si>
  <si>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</si>
  <si>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</si>
  <si>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</si>
  <si>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</si>
  <si>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</si>
  <si>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</si>
  <si>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</si>
  <si>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</si>
  <si>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</si>
  <si>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</si>
  <si>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</si>
  <si>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</si>
  <si>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</si>
  <si>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</si>
  <si>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</si>
  <si>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</si>
  <si>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</si>
  <si>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</si>
  <si>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</si>
  <si>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</si>
  <si>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</si>
  <si>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</si>
  <si>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</si>
  <si>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</si>
  <si>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</si>
  <si>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</si>
  <si>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</si>
  <si>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</si>
  <si>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</si>
  <si>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</si>
  <si>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</si>
  <si>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</si>
  <si>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</si>
  <si>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</si>
  <si>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</si>
  <si>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</si>
  <si>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</si>
  <si>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</si>
  <si>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</si>
  <si>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</si>
  <si>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</si>
  <si>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</si>
  <si>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</si>
  <si>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</si>
  <si>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</si>
  <si>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</si>
  <si>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</si>
  <si>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</si>
  <si>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</si>
  <si>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</si>
  <si>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</si>
  <si>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</si>
  <si>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</si>
  <si>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</si>
  <si>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</si>
  <si>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</si>
  <si>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</si>
  <si>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</si>
  <si>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</si>
  <si>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</si>
  <si>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</si>
  <si>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</si>
  <si>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</si>
  <si>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</si>
  <si>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</si>
  <si>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</si>
  <si>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</si>
  <si>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</si>
  <si>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</si>
  <si>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</si>
  <si>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</si>
  <si>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</si>
  <si>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</si>
  <si>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</si>
  <si>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</si>
  <si>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</si>
  <si>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</si>
  <si>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</si>
  <si>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</si>
  <si>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</si>
  <si>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</si>
  <si>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</si>
  <si>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</si>
  <si>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</si>
  <si>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</si>
  <si>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</si>
  <si>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</si>
  <si>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</si>
  <si>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</si>
  <si>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</si>
  <si>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</si>
  <si>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</si>
  <si>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</si>
  <si>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</si>
  <si>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</si>
  <si>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</si>
  <si>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</si>
  <si>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</si>
  <si>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</si>
  <si>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</si>
  <si>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</si>
  <si>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</si>
  <si>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</si>
  <si>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</si>
  <si>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</si>
  <si>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</si>
  <si>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</si>
  <si>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</si>
  <si>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</si>
  <si>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</si>
  <si>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</si>
  <si>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</si>
  <si>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</si>
  <si>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</si>
  <si>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</si>
  <si>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</si>
  <si>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</si>
  <si>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</si>
  <si>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</si>
  <si>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</si>
  <si>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</si>
  <si>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</si>
  <si>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</si>
  <si>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</si>
  <si>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</si>
  <si>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</si>
  <si>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</si>
  <si>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</si>
  <si>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</si>
  <si>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</si>
  <si>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</si>
  <si>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</si>
  <si>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</si>
  <si>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</si>
  <si>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</si>
  <si>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</si>
  <si>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</si>
  <si>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</si>
  <si>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</si>
  <si>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</si>
  <si>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</si>
  <si>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</si>
  <si>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</si>
  <si>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</si>
  <si>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</si>
  <si>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</si>
  <si>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</si>
  <si>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</si>
  <si>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</si>
  <si>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</si>
  <si>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</si>
  <si>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</si>
  <si>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</si>
  <si>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</si>
  <si>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</si>
  <si>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</si>
  <si>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</si>
  <si>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</si>
  <si>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</si>
  <si>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</si>
  <si>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</si>
  <si>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</si>
  <si>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</si>
  <si>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</si>
  <si>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</si>
  <si>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</si>
  <si>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</si>
  <si>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</si>
  <si>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</si>
  <si>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</si>
  <si>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</si>
  <si>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</si>
  <si>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</si>
  <si>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</si>
  <si>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</si>
  <si>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</si>
  <si>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</si>
  <si>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</si>
  <si>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</si>
  <si>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</si>
  <si>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</si>
  <si>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</si>
  <si>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</si>
  <si>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</si>
  <si>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</si>
  <si>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</si>
  <si>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</si>
  <si>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</si>
  <si>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</si>
  <si>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</si>
  <si>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</si>
  <si>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</si>
  <si>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</si>
  <si>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</si>
  <si>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</si>
  <si>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</si>
  <si>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</si>
  <si>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</si>
  <si>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</si>
  <si>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</si>
  <si>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</si>
  <si>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</si>
  <si>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</si>
  <si>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</si>
  <si>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</si>
  <si>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</si>
  <si>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</si>
  <si>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</si>
  <si>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</si>
  <si>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</si>
  <si>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</si>
  <si>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</si>
  <si>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</si>
  <si>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</si>
  <si>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</si>
  <si>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</si>
  <si>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</si>
  <si>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</si>
  <si>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</si>
  <si>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</si>
  <si>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</si>
  <si>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</si>
  <si>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</si>
  <si>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</si>
  <si>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</si>
  <si>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</si>
  <si>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</si>
  <si>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</si>
  <si>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</si>
  <si>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</si>
  <si>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</si>
  <si>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</si>
  <si>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</si>
  <si>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</si>
  <si>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</si>
  <si>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</si>
  <si>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</si>
  <si>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</si>
  <si>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</si>
  <si>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</si>
  <si>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</si>
  <si>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</si>
  <si>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</si>
  <si>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</si>
  <si>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</si>
  <si>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</si>
  <si>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</si>
  <si>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</si>
  <si>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</si>
  <si>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</si>
  <si>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</si>
  <si>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</si>
  <si>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</si>
  <si>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</si>
  <si>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</si>
  <si>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</si>
  <si>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</si>
  <si>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</si>
  <si>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</si>
  <si>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</si>
  <si>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</si>
  <si>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</si>
  <si>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</si>
  <si>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</si>
  <si>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</si>
  <si>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</si>
  <si>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</si>
  <si>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</si>
  <si>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</si>
  <si>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</si>
  <si>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</si>
  <si>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</si>
  <si>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</si>
  <si>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</si>
  <si>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</si>
  <si>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</si>
  <si>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</si>
  <si>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</si>
  <si>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</si>
  <si>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</si>
  <si>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</si>
  <si>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</si>
  <si>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</si>
  <si>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</si>
  <si>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</si>
  <si>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</si>
  <si>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</si>
  <si>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</si>
  <si>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</si>
  <si>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</si>
  <si>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</si>
  <si>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</si>
  <si>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</si>
  <si>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</si>
  <si>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</si>
  <si>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</si>
  <si>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</si>
  <si>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</si>
  <si>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</si>
  <si>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</si>
  <si>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</si>
  <si>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</si>
  <si>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</si>
  <si>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</si>
  <si>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</si>
  <si>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</si>
  <si>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</si>
  <si>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</si>
  <si>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</si>
  <si>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</si>
  <si>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</si>
  <si>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</si>
  <si>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</si>
  <si>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</si>
  <si>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</si>
  <si>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</si>
  <si>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</si>
  <si>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</si>
  <si>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</si>
  <si>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</si>
  <si>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</si>
  <si>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</si>
  <si>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</si>
  <si>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</si>
  <si>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</si>
  <si>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</si>
  <si>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</si>
  <si>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</si>
  <si>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</si>
  <si>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</si>
  <si>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</si>
  <si>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</si>
  <si>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</si>
  <si>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</si>
  <si>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</si>
  <si>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</si>
  <si>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</si>
  <si>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</si>
  <si>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</si>
  <si>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</si>
  <si>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</si>
  <si>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</si>
  <si>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</si>
  <si>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</si>
  <si>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</si>
  <si>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</si>
  <si>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</si>
  <si>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</si>
  <si>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</si>
  <si>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</si>
  <si>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</si>
  <si>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</si>
  <si>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</si>
  <si>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</si>
  <si>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</si>
  <si>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</si>
  <si>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</si>
  <si>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</si>
  <si>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</si>
  <si>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</si>
  <si>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</si>
  <si>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</si>
  <si>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</si>
  <si>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</si>
  <si>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</si>
  <si>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</si>
  <si>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</si>
  <si>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</si>
  <si>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</si>
  <si>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</si>
  <si>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</si>
  <si>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</si>
  <si>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</si>
  <si>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</si>
  <si>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</si>
  <si>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</si>
  <si>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</si>
  <si>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</si>
  <si>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</si>
  <si>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</si>
  <si>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</si>
  <si>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</si>
  <si>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</si>
  <si>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</si>
  <si>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</si>
  <si>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</si>
  <si>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</si>
  <si>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</si>
  <si>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</si>
  <si>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</si>
  <si>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</si>
  <si>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</si>
  <si>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</si>
  <si>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</si>
  <si>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</si>
  <si>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</si>
  <si>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</si>
  <si>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</si>
  <si>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</si>
  <si>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</si>
  <si>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</si>
  <si>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</si>
  <si>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</si>
  <si>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</si>
  <si>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</si>
  <si>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</si>
  <si>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</si>
  <si>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</si>
  <si>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</si>
  <si>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</si>
  <si>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</si>
  <si>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</si>
  <si>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</si>
  <si>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</si>
  <si>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</si>
  <si>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</si>
  <si>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</si>
  <si>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</si>
  <si>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</si>
  <si>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</si>
  <si>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</si>
  <si>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</si>
  <si>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</si>
  <si>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</si>
  <si>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</si>
  <si>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</si>
  <si>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</si>
  <si>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</si>
  <si>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</si>
  <si>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</si>
  <si>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</si>
  <si>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</si>
  <si>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</si>
  <si>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</si>
  <si>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</si>
  <si>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</si>
  <si>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</si>
  <si>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</si>
  <si>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</si>
  <si>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</si>
  <si>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</si>
  <si>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</si>
  <si>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</si>
  <si>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</si>
  <si>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</si>
  <si>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</si>
  <si>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</si>
  <si>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</si>
  <si>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</si>
  <si>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</si>
  <si>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</si>
  <si>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</si>
  <si>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</si>
  <si>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</si>
  <si>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</si>
  <si>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</si>
  <si>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</si>
  <si>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</si>
  <si>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</si>
  <si>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</si>
  <si>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</si>
  <si>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</si>
  <si>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</si>
  <si>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</si>
  <si>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</si>
  <si>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</si>
  <si>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</si>
  <si>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</si>
  <si>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</si>
  <si>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</si>
  <si>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</si>
  <si>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</si>
  <si>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</si>
  <si>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</si>
  <si>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</si>
  <si>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</si>
  <si>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</si>
  <si>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</si>
  <si>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</si>
  <si>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</si>
  <si>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</si>
  <si>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</si>
  <si>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</si>
  <si>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</si>
  <si>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</si>
  <si>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</si>
  <si>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</si>
  <si>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</si>
  <si>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</si>
  <si>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</si>
  <si>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</si>
  <si>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</si>
  <si>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</si>
  <si>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</si>
  <si>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</si>
  <si>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</si>
  <si>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</si>
  <si>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</si>
  <si>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</si>
  <si>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</si>
  <si>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</si>
  <si>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</si>
  <si>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</si>
  <si>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</si>
  <si>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</si>
  <si>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</si>
  <si>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</si>
  <si>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</si>
  <si>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</si>
  <si>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</si>
  <si>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</si>
  <si>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</si>
  <si>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</si>
  <si>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</si>
  <si>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</si>
  <si>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</si>
  <si>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</si>
  <si>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</si>
  <si>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</si>
  <si>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</si>
  <si>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</si>
  <si>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</si>
  <si>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</si>
  <si>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</si>
  <si>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</si>
  <si>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</si>
  <si>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</si>
  <si>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</si>
  <si>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</si>
  <si>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</si>
  <si>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</si>
  <si>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</si>
  <si>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</si>
  <si>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</si>
  <si>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</si>
  <si>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</si>
  <si>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</si>
  <si>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</si>
  <si>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</si>
  <si>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</si>
  <si>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</si>
  <si>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</si>
  <si>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</si>
  <si>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</si>
  <si>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</si>
  <si>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</si>
  <si>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</si>
  <si>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</si>
  <si>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</si>
  <si>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</si>
  <si>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</si>
  <si>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</si>
  <si>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</si>
  <si>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</si>
  <si>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</si>
  <si>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</si>
  <si>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</si>
  <si>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</si>
  <si>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</si>
  <si>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</si>
  <si>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</si>
  <si>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</si>
  <si>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</si>
  <si>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</si>
  <si>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</si>
  <si>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</si>
  <si>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</si>
  <si>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</si>
  <si>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</si>
  <si>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</si>
  <si>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</si>
  <si>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</si>
  <si>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</si>
  <si>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</si>
  <si>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</si>
  <si>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</si>
  <si>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</si>
  <si>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</si>
  <si>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</si>
  <si>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</si>
  <si>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</si>
  <si>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</si>
  <si>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</si>
  <si>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</si>
  <si>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</si>
  <si>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</si>
  <si>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</si>
  <si>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</si>
  <si>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</si>
  <si>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</si>
  <si>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</si>
  <si>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</si>
  <si>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</si>
  <si>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</si>
  <si>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</si>
  <si>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</si>
  <si>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</si>
  <si>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</si>
  <si>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</si>
  <si>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</si>
  <si>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</si>
  <si>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</si>
  <si>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</si>
  <si>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</si>
  <si>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</si>
  <si>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</si>
  <si>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</si>
  <si>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</si>
  <si>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</si>
  <si>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</si>
  <si>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</si>
  <si>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</si>
  <si>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</si>
  <si>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</si>
  <si>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</si>
  <si>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</si>
  <si>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</si>
  <si>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</si>
  <si>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</si>
  <si>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</si>
  <si>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</si>
  <si>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</si>
  <si>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</si>
  <si>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</si>
  <si>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</si>
  <si>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</si>
  <si>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</si>
  <si>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</si>
  <si>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</si>
  <si>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</si>
  <si>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</si>
  <si>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</si>
  <si>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</si>
  <si>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</si>
  <si>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</si>
  <si>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</si>
  <si>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</si>
  <si>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</si>
  <si>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</si>
  <si>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</si>
  <si>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</si>
  <si>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</si>
  <si>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</si>
  <si>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</si>
  <si>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</si>
  <si>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</si>
  <si>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</si>
  <si>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</si>
  <si>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</si>
  <si>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</si>
  <si>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</si>
  <si>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</si>
  <si>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</si>
  <si>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</si>
  <si>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</si>
  <si>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</si>
  <si>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</si>
  <si>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</si>
  <si>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</si>
  <si>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</si>
  <si>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</si>
  <si>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</si>
  <si>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</si>
  <si>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</si>
  <si>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</si>
  <si>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</si>
  <si>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</si>
  <si>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</si>
  <si>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</si>
  <si>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</si>
  <si>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</si>
  <si>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</si>
  <si>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</si>
  <si>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</si>
  <si>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</si>
  <si>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</si>
  <si>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</si>
  <si>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</si>
  <si>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</si>
  <si>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</si>
  <si>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</si>
  <si>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</si>
  <si>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</si>
  <si>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</si>
  <si>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</si>
  <si>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</si>
  <si>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</si>
  <si>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</si>
  <si>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</si>
  <si>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</si>
  <si>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</si>
  <si>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</si>
  <si>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</si>
  <si>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</si>
  <si>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</si>
  <si>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</si>
  <si>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</si>
  <si>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</si>
  <si>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</si>
  <si>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</si>
  <si>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</si>
  <si>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</si>
  <si>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</si>
  <si>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</si>
  <si>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</si>
  <si>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</si>
  <si>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</si>
  <si>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</si>
  <si>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</si>
  <si>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</si>
  <si>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</si>
  <si>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</si>
  <si>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</si>
  <si>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</si>
  <si>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</si>
  <si>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</si>
  <si>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</si>
  <si>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</si>
  <si>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</si>
  <si>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</si>
  <si>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</si>
  <si>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</si>
  <si>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</si>
  <si>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</si>
  <si>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</si>
  <si>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</si>
  <si>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</si>
  <si>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</si>
  <si>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</si>
  <si>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</si>
  <si>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</si>
  <si>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</si>
  <si>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</si>
  <si>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</si>
  <si>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</si>
  <si>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</si>
  <si>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</si>
  <si>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</si>
  <si>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</si>
  <si>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</si>
  <si>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</si>
  <si>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</si>
  <si>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</si>
  <si>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</si>
  <si>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</si>
  <si>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</si>
  <si>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</si>
  <si>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</si>
  <si>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</si>
  <si>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</si>
  <si>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</si>
  <si>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</si>
  <si>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</si>
  <si>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</si>
  <si>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</si>
  <si>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</si>
  <si>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</si>
  <si>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</si>
  <si>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</si>
  <si>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</si>
  <si>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</si>
  <si>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</si>
  <si>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</si>
  <si>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</si>
  <si>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</si>
  <si>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</si>
  <si>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</si>
  <si>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</si>
  <si>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</si>
  <si>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</si>
  <si>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</si>
  <si>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</si>
  <si>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</si>
  <si>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</si>
  <si>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</si>
  <si>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</si>
  <si>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</si>
  <si>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</si>
  <si>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</si>
  <si>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</si>
  <si>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</si>
  <si>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</si>
  <si>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</si>
  <si>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</si>
  <si>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</si>
  <si>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</si>
  <si>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</si>
  <si>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</si>
  <si>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</si>
  <si>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</si>
  <si>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</si>
  <si>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</si>
  <si>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</si>
  <si>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</si>
  <si>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</si>
  <si>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</si>
  <si>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</si>
  <si>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</si>
  <si>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</si>
  <si>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</si>
  <si>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</si>
  <si>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</si>
  <si>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</si>
  <si>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</si>
  <si>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</si>
  <si>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</si>
  <si>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</si>
  <si>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</si>
  <si>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</si>
  <si>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</si>
  <si>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</si>
  <si>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</si>
  <si>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</si>
  <si>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</si>
  <si>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</si>
  <si>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</si>
  <si>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</si>
  <si>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</si>
  <si>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</si>
  <si>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</si>
  <si>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</si>
  <si>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</si>
  <si>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</si>
  <si>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</si>
  <si>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</si>
  <si>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</si>
  <si>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</si>
  <si>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</si>
  <si>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</si>
  <si>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</si>
  <si>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</si>
  <si>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</si>
  <si>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</si>
  <si>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</si>
  <si>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</si>
  <si>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</si>
  <si>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</si>
  <si>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</si>
  <si>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</si>
  <si>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</si>
  <si>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</si>
  <si>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</si>
  <si>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</si>
  <si>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</si>
  <si>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</si>
  <si>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</si>
  <si>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</si>
  <si>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</si>
  <si>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</si>
  <si>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</si>
  <si>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</si>
  <si>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</si>
  <si>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</si>
  <si>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</si>
  <si>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</si>
  <si>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</si>
  <si>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</si>
  <si>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</si>
  <si>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</si>
  <si>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</si>
  <si>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</si>
  <si>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</si>
  <si>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</si>
  <si>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</si>
  <si>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</si>
  <si>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</si>
  <si>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</si>
  <si>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</si>
  <si>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</si>
  <si>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</si>
  <si>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</si>
  <si>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</si>
  <si>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</si>
  <si>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</si>
  <si>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</si>
  <si>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</si>
  <si>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</si>
  <si>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</si>
  <si>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</si>
  <si>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</si>
  <si>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</si>
  <si>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</si>
  <si>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</si>
  <si>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</si>
  <si>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</si>
  <si>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</si>
  <si>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</si>
  <si>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</si>
  <si>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</si>
  <si>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</si>
  <si>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</si>
  <si>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</si>
  <si>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</si>
  <si>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</si>
  <si>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</si>
  <si>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</si>
  <si>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</si>
  <si>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</si>
  <si>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</si>
  <si>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</si>
  <si>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</si>
  <si>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</si>
  <si>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</si>
  <si>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</si>
  <si>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</si>
  <si>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</si>
  <si>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</si>
  <si>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</si>
  <si>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</si>
  <si>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</si>
  <si>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</si>
  <si>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</si>
  <si>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</si>
  <si>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</si>
  <si>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</si>
  <si>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</si>
  <si>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</si>
  <si>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</si>
  <si>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</si>
  <si>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</si>
  <si>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</si>
  <si>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</si>
  <si>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</si>
  <si>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</si>
  <si>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</si>
  <si>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</si>
  <si>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</si>
  <si>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</si>
  <si>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</si>
  <si>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</si>
  <si>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</si>
  <si>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</si>
  <si>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</si>
  <si>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</si>
  <si>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</si>
  <si>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</si>
  <si>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</si>
  <si>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</si>
  <si>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</si>
  <si>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</si>
  <si>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</si>
  <si>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</si>
  <si>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</si>
  <si>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</si>
  <si>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</si>
  <si>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</si>
  <si>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</si>
  <si>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</si>
  <si>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</si>
  <si>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</si>
  <si>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</si>
  <si>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</si>
  <si>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</si>
  <si>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</si>
  <si>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</si>
  <si>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</si>
  <si>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</si>
  <si>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</si>
  <si>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</si>
  <si>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</si>
  <si>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</si>
  <si>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</si>
  <si>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</si>
  <si>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</si>
  <si>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</si>
  <si>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</si>
  <si>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</si>
  <si>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</si>
  <si>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</si>
  <si>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</si>
  <si>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</si>
  <si>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</si>
  <si>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</si>
  <si>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</si>
  <si>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</si>
  <si>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</si>
  <si>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</si>
  <si>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</si>
  <si>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</si>
  <si>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</si>
  <si>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</si>
  <si>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</si>
  <si>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</si>
  <si>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</si>
  <si>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</si>
  <si>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</si>
  <si>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</si>
  <si>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</si>
  <si>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</si>
  <si>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</si>
  <si>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</si>
  <si>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</si>
  <si>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</si>
  <si>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</si>
  <si>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</si>
  <si>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</si>
  <si>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</si>
  <si>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</si>
  <si>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</si>
  <si>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</si>
  <si>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</si>
  <si>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</si>
  <si>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</si>
  <si>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</si>
  <si>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</si>
  <si>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</si>
  <si>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</si>
  <si>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</si>
  <si>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</si>
  <si>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</si>
  <si>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</si>
  <si>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</si>
  <si>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</si>
  <si>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</si>
  <si>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</si>
  <si>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</si>
  <si>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</si>
  <si>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</si>
  <si>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</si>
  <si>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</si>
  <si>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</si>
  <si>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</si>
  <si>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</si>
  <si>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</si>
  <si>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</si>
  <si>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</si>
  <si>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</si>
  <si>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</si>
  <si>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</si>
  <si>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</si>
  <si>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</si>
  <si>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</si>
  <si>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</si>
  <si>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</si>
  <si>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</si>
  <si>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</si>
  <si>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</si>
  <si>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</si>
  <si>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</si>
  <si>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</si>
  <si>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</si>
  <si>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</si>
  <si>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</si>
  <si>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</si>
  <si>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</si>
  <si>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</si>
  <si>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</si>
  <si>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</si>
  <si>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</si>
  <si>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</si>
  <si>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</si>
  <si>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</si>
  <si>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</si>
  <si>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</si>
  <si>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</si>
  <si>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</si>
  <si>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</si>
  <si>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</si>
  <si>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</si>
  <si>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</si>
  <si>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</si>
  <si>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</si>
  <si>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</si>
  <si>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</si>
  <si>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</si>
  <si>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</si>
  <si>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</si>
  <si>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</si>
  <si>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</si>
  <si>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</si>
  <si>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</si>
  <si>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</si>
  <si>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</si>
  <si>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</si>
  <si>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</si>
  <si>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</si>
  <si>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</si>
  <si>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</si>
  <si>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</si>
  <si>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</si>
  <si>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</si>
  <si>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</si>
  <si>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</si>
  <si>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</si>
  <si>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</si>
  <si>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</si>
  <si>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</si>
  <si>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</si>
  <si>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</si>
  <si>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</si>
  <si>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</si>
  <si>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</si>
  <si>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</si>
  <si>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</si>
  <si>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</si>
  <si>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</si>
  <si>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</si>
  <si>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</si>
  <si>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</si>
  <si>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</si>
  <si>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</si>
  <si>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</si>
  <si>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</si>
  <si>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</si>
  <si>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</si>
  <si>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</si>
  <si>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</si>
  <si>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</si>
  <si>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</si>
  <si>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</si>
  <si>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</si>
  <si>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</si>
  <si>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</si>
  <si>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</si>
  <si>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</si>
  <si>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</si>
  <si>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</si>
  <si>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</si>
  <si>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</si>
  <si>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</si>
  <si>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</si>
  <si>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</si>
  <si>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</si>
  <si>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</si>
  <si>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</si>
  <si>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</si>
  <si>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</si>
  <si>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</si>
  <si>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</si>
  <si>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</si>
  <si>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</si>
  <si>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</si>
  <si>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</si>
  <si>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</si>
  <si>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</si>
  <si>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</si>
  <si>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</si>
  <si>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</si>
  <si>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</si>
  <si>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</si>
  <si>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</si>
  <si>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</si>
  <si>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</si>
  <si>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</si>
  <si>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</si>
  <si>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</si>
  <si>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</si>
  <si>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</si>
  <si>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</si>
  <si>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</si>
  <si>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</si>
  <si>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</si>
  <si>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</si>
  <si>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</si>
  <si>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</si>
  <si>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</si>
  <si>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</si>
  <si>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</si>
  <si>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</si>
  <si>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</si>
  <si>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</si>
  <si>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</si>
  <si>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</si>
  <si>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</si>
  <si>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</si>
  <si>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</si>
  <si>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</si>
  <si>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</si>
  <si>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</si>
  <si>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</si>
  <si>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</si>
  <si>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</si>
  <si>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</si>
  <si>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</si>
  <si>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</si>
  <si>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</si>
  <si>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</si>
  <si>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</si>
  <si>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</si>
  <si>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</si>
  <si>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</si>
  <si>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</si>
  <si>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</si>
  <si>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</si>
  <si>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</si>
  <si>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</si>
  <si>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</si>
  <si>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</si>
  <si>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</si>
  <si>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</si>
  <si>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</si>
  <si>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</si>
  <si>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</si>
  <si>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</si>
  <si>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</si>
  <si>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</si>
  <si>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</si>
  <si>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</si>
  <si>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</si>
  <si>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</si>
  <si>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</si>
  <si>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</si>
  <si>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</si>
  <si>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</si>
  <si>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</si>
  <si>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</si>
  <si>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</si>
  <si>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</si>
  <si>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</si>
  <si>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</si>
  <si>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</si>
  <si>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</si>
  <si>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</si>
  <si>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</si>
  <si>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</si>
  <si>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</si>
  <si>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</si>
  <si>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</si>
  <si>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</si>
  <si>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</si>
  <si>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</si>
  <si>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</si>
  <si>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</si>
  <si>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</si>
  <si>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</si>
  <si>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</si>
  <si>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</si>
  <si>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</si>
  <si>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</si>
  <si>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</si>
  <si>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</si>
  <si>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</si>
  <si>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</si>
  <si>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</si>
  <si>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</si>
  <si>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</si>
  <si>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</si>
  <si>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</si>
  <si>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</si>
  <si>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</si>
  <si>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</si>
  <si>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</si>
  <si>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</si>
  <si>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</si>
  <si>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</si>
  <si>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</si>
  <si>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</si>
  <si>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</si>
  <si>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</si>
  <si>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</si>
  <si>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</si>
  <si>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</si>
  <si>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</si>
  <si>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</si>
  <si>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</si>
  <si>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</si>
  <si>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</si>
  <si>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</si>
  <si>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</si>
  <si>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</si>
  <si>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</si>
  <si>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</si>
  <si>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</si>
  <si>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</si>
  <si>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</si>
  <si>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</si>
  <si>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</si>
  <si>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</si>
  <si>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</si>
  <si>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</si>
  <si>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</si>
  <si>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</si>
  <si>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</si>
  <si>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</si>
  <si>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</si>
  <si>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</si>
  <si>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</si>
  <si>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</si>
  <si>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</si>
  <si>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</si>
  <si>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</si>
  <si>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</si>
  <si>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</si>
  <si>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</si>
  <si>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</si>
  <si>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</si>
  <si>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</si>
  <si>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</si>
  <si>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</si>
  <si>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</si>
  <si>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</si>
  <si>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</si>
  <si>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</si>
  <si>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</si>
  <si>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</si>
  <si>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</si>
  <si>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</si>
  <si>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</si>
  <si>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</si>
  <si>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</si>
  <si>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</si>
  <si>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</si>
  <si>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</si>
  <si>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</si>
  <si>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</si>
  <si>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</si>
  <si>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</si>
  <si>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</si>
  <si>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</si>
  <si>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</si>
  <si>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</si>
  <si>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</si>
  <si>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</si>
  <si>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</si>
  <si>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</si>
  <si>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</si>
  <si>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</si>
  <si>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</si>
  <si>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</si>
  <si>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</si>
  <si>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</si>
  <si>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</si>
  <si>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</si>
  <si>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</si>
  <si>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</si>
  <si>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</si>
  <si>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</si>
  <si>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</si>
  <si>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</si>
  <si>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</si>
  <si>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</si>
  <si>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</si>
  <si>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</si>
  <si>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</si>
  <si>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</si>
  <si>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</si>
  <si>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</si>
  <si>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</si>
  <si>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</si>
  <si>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</si>
  <si>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</si>
  <si>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</si>
  <si>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</si>
  <si>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</si>
  <si>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</si>
  <si>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</si>
  <si>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</si>
  <si>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</si>
  <si>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</si>
  <si>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</si>
  <si>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</si>
  <si>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</si>
  <si>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</si>
  <si>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</si>
  <si>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</si>
  <si>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</si>
  <si>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</si>
  <si>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</si>
  <si>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</si>
  <si>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</si>
  <si>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</si>
  <si>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</si>
  <si>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</si>
  <si>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</si>
  <si>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</si>
  <si>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</si>
  <si>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</si>
  <si>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</si>
  <si>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</si>
  <si>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</si>
  <si>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</si>
  <si>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</si>
  <si>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</si>
  <si>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</si>
  <si>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</si>
  <si>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</si>
  <si>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</si>
  <si>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</si>
  <si>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</si>
  <si>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</si>
  <si>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</si>
  <si>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</si>
  <si>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</si>
  <si>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</si>
  <si>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</si>
  <si>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</si>
  <si>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</si>
  <si>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</si>
  <si>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</si>
  <si>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</si>
  <si>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</si>
  <si>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</si>
  <si>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</si>
  <si>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</si>
  <si>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</si>
  <si>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</si>
  <si>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</si>
  <si>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</si>
  <si>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</si>
  <si>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</si>
  <si>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</si>
  <si>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</si>
  <si>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</si>
  <si>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</si>
  <si>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</si>
  <si>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</si>
  <si>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</si>
  <si>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</si>
  <si>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</si>
  <si>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</si>
  <si>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</si>
  <si>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</si>
  <si>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</si>
  <si>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</si>
  <si>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</si>
  <si>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</si>
  <si>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</si>
  <si>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</si>
  <si>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</si>
  <si>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</si>
  <si>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</si>
  <si>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</si>
  <si>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</si>
  <si>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</si>
  <si>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</si>
  <si>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</si>
  <si>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</si>
  <si>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</si>
  <si>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</si>
  <si>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</si>
  <si>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</si>
  <si>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</si>
  <si>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</si>
  <si>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</si>
  <si>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</si>
  <si>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</si>
  <si>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</si>
  <si>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</si>
  <si>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</si>
  <si>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</si>
  <si>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</si>
  <si>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</si>
  <si>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</si>
  <si>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</si>
  <si>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</si>
  <si>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</si>
  <si>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</si>
  <si>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</si>
  <si>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</si>
  <si>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</si>
  <si>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</si>
  <si>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</si>
  <si>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</si>
  <si>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</si>
  <si>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</si>
  <si>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</si>
  <si>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</si>
  <si>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</si>
  <si>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</si>
  <si>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</si>
  <si>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</si>
  <si>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</si>
  <si>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</si>
  <si>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</si>
  <si>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</si>
  <si>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</si>
  <si>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</si>
  <si>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</si>
  <si>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</si>
  <si>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</si>
  <si>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</si>
  <si>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</si>
  <si>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</si>
  <si>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</si>
  <si>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</si>
  <si>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</si>
  <si>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</si>
  <si>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</si>
  <si>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</si>
  <si>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</si>
  <si>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</si>
  <si>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</si>
  <si>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</si>
  <si>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</si>
  <si>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</si>
  <si>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</si>
  <si>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</si>
  <si>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</si>
  <si>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</si>
  <si>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</si>
  <si>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</si>
  <si>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</si>
  <si>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</si>
  <si>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</si>
  <si>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</si>
  <si>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</si>
  <si>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</si>
  <si>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</si>
  <si>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</si>
  <si>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</si>
  <si>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</si>
  <si>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</si>
  <si>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</si>
  <si>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</si>
  <si>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</si>
  <si>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</si>
  <si>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</si>
  <si>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</si>
  <si>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</si>
  <si>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</si>
  <si>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</si>
  <si>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</si>
  <si>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</si>
  <si>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</si>
  <si>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</si>
  <si>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</si>
  <si>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</si>
  <si>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</si>
  <si>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</si>
  <si>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</si>
  <si>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</si>
  <si>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</si>
  <si>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</si>
  <si>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</si>
  <si>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</si>
  <si>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</si>
  <si>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</si>
  <si>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</si>
  <si>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</si>
  <si>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</si>
  <si>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</si>
  <si>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</si>
  <si>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</si>
  <si>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</si>
  <si>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</si>
  <si>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</si>
  <si>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</si>
  <si>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</si>
  <si>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</si>
  <si>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</si>
  <si>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</si>
  <si>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</si>
  <si>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</si>
  <si>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</si>
  <si>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</si>
  <si>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</si>
  <si>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</si>
  <si>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</si>
  <si>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</si>
  <si>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</si>
  <si>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</si>
  <si>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</si>
  <si>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</si>
  <si>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</si>
  <si>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</si>
  <si>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</si>
  <si>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</si>
  <si>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</si>
  <si>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</si>
  <si>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</si>
  <si>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</si>
  <si>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</si>
  <si>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</si>
  <si>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</si>
  <si>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</si>
  <si>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</si>
  <si>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</si>
  <si>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</si>
  <si>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</si>
  <si>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</si>
  <si>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</si>
  <si>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</si>
  <si>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</si>
  <si>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</si>
  <si>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</si>
  <si>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</si>
  <si>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</si>
  <si>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</si>
  <si>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</si>
  <si>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</si>
  <si>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</si>
  <si>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</si>
  <si>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</si>
  <si>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</si>
  <si>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</si>
  <si>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</si>
  <si>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</si>
  <si>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</si>
  <si>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</si>
  <si>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</si>
  <si>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</si>
  <si>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</si>
  <si>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</si>
  <si>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</si>
  <si>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</si>
  <si>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</si>
  <si>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</si>
  <si>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</si>
  <si>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</si>
  <si>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</si>
  <si>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</si>
  <si>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</si>
  <si>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</si>
  <si>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</si>
  <si>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</si>
  <si>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</si>
  <si>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</si>
  <si>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</si>
  <si>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</si>
  <si>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</si>
  <si>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</si>
  <si>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</si>
  <si>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</si>
  <si>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</si>
  <si>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</si>
  <si>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</si>
  <si>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</si>
  <si>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</si>
  <si>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</si>
  <si>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</si>
  <si>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</si>
  <si>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</si>
  <si>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</si>
  <si>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</si>
  <si>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</si>
  <si>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</si>
  <si>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</si>
  <si>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</si>
  <si>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</si>
  <si>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</si>
  <si>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</si>
  <si>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</si>
  <si>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</si>
  <si>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</si>
  <si>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</si>
  <si>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</si>
  <si>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</si>
  <si>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</si>
  <si>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</si>
  <si>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</si>
  <si>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</si>
  <si>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</si>
  <si>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</si>
  <si>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</si>
  <si>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</si>
  <si>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</si>
  <si>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</si>
  <si>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</si>
  <si>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</si>
  <si>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</si>
  <si>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</si>
  <si>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</si>
  <si>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</si>
  <si>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</si>
  <si>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</si>
  <si>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</si>
  <si>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</si>
  <si>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</si>
  <si>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</si>
  <si>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</si>
  <si>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</si>
  <si>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</si>
  <si>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</si>
  <si>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</si>
  <si>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</si>
  <si>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</si>
  <si>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</si>
  <si>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</si>
  <si>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</si>
  <si>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</si>
  <si>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</si>
  <si>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</si>
  <si>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</si>
  <si>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</si>
  <si>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</si>
  <si>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</si>
  <si>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</si>
  <si>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</si>
  <si>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</si>
  <si>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</si>
  <si>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</si>
  <si>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</si>
  <si>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</si>
  <si>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</si>
  <si>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</si>
  <si>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</si>
  <si>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</si>
  <si>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</si>
  <si>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</si>
  <si>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</si>
  <si>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</si>
  <si>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</si>
  <si>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</si>
  <si>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</si>
  <si>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</si>
  <si>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</si>
  <si>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</si>
  <si>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</si>
  <si>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</si>
  <si>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</si>
  <si>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</si>
  <si>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</si>
  <si>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</si>
  <si>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</si>
  <si>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</si>
  <si>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</si>
  <si>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</si>
  <si>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</si>
  <si>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</si>
  <si>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</si>
  <si>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</si>
  <si>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</si>
  <si>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</si>
  <si>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</si>
  <si>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</si>
  <si>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</si>
  <si>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</si>
  <si>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</si>
  <si>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</si>
  <si>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</si>
  <si>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</si>
  <si>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</si>
  <si>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</si>
  <si>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</si>
  <si>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</si>
  <si>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</si>
  <si>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</si>
  <si>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</si>
  <si>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</si>
  <si>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</si>
  <si>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</si>
  <si>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</si>
  <si>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</si>
  <si>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</si>
  <si>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</si>
  <si>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</si>
  <si>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</si>
  <si>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</si>
  <si>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</si>
  <si>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</si>
  <si>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</si>
  <si>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</si>
  <si>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</si>
  <si>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</si>
  <si>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</si>
  <si>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</si>
  <si>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</si>
  <si>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</si>
  <si>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</si>
  <si>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</si>
  <si>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</si>
  <si>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</si>
  <si>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</si>
  <si>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</si>
  <si>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</si>
  <si>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</si>
  <si>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</si>
  <si>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</si>
  <si>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</si>
  <si>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</si>
  <si>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</si>
  <si>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</si>
  <si>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</si>
  <si>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</si>
  <si>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</si>
  <si>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</si>
  <si>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</si>
  <si>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</si>
  <si>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</si>
  <si>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</si>
  <si>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</si>
  <si>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</si>
  <si>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</si>
  <si>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</si>
  <si>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</si>
  <si>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</si>
  <si>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</si>
  <si>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</si>
  <si>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</si>
  <si>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</si>
  <si>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</si>
  <si>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</si>
  <si>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</si>
  <si>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</si>
  <si>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</si>
  <si>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</si>
  <si>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</si>
  <si>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</si>
  <si>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</si>
  <si>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</si>
  <si>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</si>
  <si>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</si>
  <si>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</si>
  <si>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</si>
  <si>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</si>
  <si>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</si>
  <si>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</si>
  <si>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</si>
  <si>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</si>
  <si>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</si>
  <si>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</si>
  <si>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</si>
  <si>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</si>
  <si>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</si>
  <si>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</si>
  <si>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</si>
  <si>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</si>
  <si>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</si>
  <si>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</si>
  <si>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</si>
  <si>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</si>
  <si>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</si>
  <si>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</si>
  <si>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</si>
  <si>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</si>
  <si>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</si>
  <si>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</si>
  <si>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</si>
  <si>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</si>
  <si>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</si>
  <si>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</si>
  <si>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</si>
  <si>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</si>
  <si>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</si>
  <si>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</si>
  <si>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</si>
  <si>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</si>
  <si>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</si>
  <si>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</si>
  <si>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</si>
  <si>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</si>
  <si>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</si>
  <si>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</si>
  <si>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</si>
  <si>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</si>
  <si>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</si>
  <si>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</si>
  <si>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</si>
  <si>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</si>
  <si>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</si>
  <si>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</si>
  <si>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</si>
  <si>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</si>
  <si>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</si>
  <si>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</si>
  <si>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</si>
  <si>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</si>
  <si>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</si>
  <si>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</si>
  <si>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</si>
  <si>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</si>
  <si>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</si>
  <si>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</si>
  <si>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</si>
  <si>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</si>
  <si>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</si>
  <si>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</si>
  <si>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</si>
  <si>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</si>
  <si>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</si>
  <si>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</si>
  <si>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</si>
  <si>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</si>
  <si>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</si>
  <si>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</si>
  <si>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</si>
  <si>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</si>
  <si>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</si>
  <si>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</si>
  <si>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</si>
  <si>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</si>
  <si>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</si>
  <si>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</si>
  <si>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</si>
  <si>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</si>
  <si>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</si>
  <si>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</si>
  <si>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</si>
  <si>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</si>
  <si>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</si>
  <si>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</si>
  <si>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</si>
  <si>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</si>
  <si>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</si>
  <si>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</si>
  <si>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</si>
  <si>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</si>
  <si>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</si>
  <si>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</si>
  <si>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</si>
  <si>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</si>
  <si>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</si>
  <si>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</si>
  <si>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</si>
  <si>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</si>
  <si>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</si>
  <si>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</si>
  <si>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</si>
  <si>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</si>
  <si>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</si>
  <si>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</si>
  <si>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</si>
  <si>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</si>
  <si>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</si>
  <si>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</si>
  <si>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</si>
  <si>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</si>
  <si>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</si>
  <si>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</si>
  <si>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</si>
  <si>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</si>
  <si>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</si>
  <si>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</si>
  <si>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</si>
  <si>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</si>
  <si>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</si>
  <si>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</si>
  <si>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</si>
  <si>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</si>
  <si>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</si>
  <si>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</si>
  <si>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</si>
  <si>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</si>
  <si>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</si>
  <si>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</si>
  <si>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</si>
  <si>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</si>
  <si>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</si>
  <si>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</si>
  <si>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</si>
  <si>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</si>
  <si>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</si>
  <si>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</si>
  <si>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</si>
  <si>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</si>
  <si>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</si>
  <si>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</si>
  <si>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</si>
  <si>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</si>
  <si>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</si>
  <si>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</si>
  <si>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</si>
  <si>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</si>
  <si>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</si>
  <si>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</si>
  <si>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</si>
  <si>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</si>
  <si>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</si>
  <si>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</si>
  <si>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</si>
  <si>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</si>
  <si>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</si>
  <si>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</si>
  <si>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</si>
  <si>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</si>
  <si>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</si>
  <si>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</si>
  <si>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</si>
  <si>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</si>
  <si>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</si>
  <si>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</si>
  <si>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</si>
  <si>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</si>
  <si>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</si>
  <si>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</si>
  <si>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</si>
  <si>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</si>
  <si>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</si>
  <si>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</si>
  <si>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</si>
  <si>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</si>
  <si>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</si>
  <si>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</si>
  <si>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</si>
  <si>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</si>
  <si>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</si>
  <si>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</si>
  <si>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</si>
  <si>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</si>
  <si>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</si>
  <si>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</si>
  <si>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</si>
  <si>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</si>
  <si>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</si>
  <si>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</si>
  <si>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</si>
  <si>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</si>
  <si>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</si>
  <si>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</si>
  <si>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</si>
  <si>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</si>
  <si>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</si>
  <si>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</si>
  <si>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</si>
  <si>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</si>
  <si>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</si>
  <si>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</si>
  <si>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</si>
  <si>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</si>
  <si>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</si>
  <si>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</si>
  <si>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</si>
  <si>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</si>
  <si>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</si>
  <si>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</si>
  <si>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</si>
  <si>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</si>
  <si>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</si>
  <si>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</si>
  <si>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</si>
  <si>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</si>
  <si>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</si>
  <si>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</si>
  <si>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</si>
  <si>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</si>
  <si>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</si>
  <si>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</si>
  <si>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</si>
  <si>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</si>
  <si>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</si>
  <si>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</si>
  <si>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</si>
  <si>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</si>
  <si>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</si>
  <si>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</si>
  <si>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</si>
  <si>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</si>
  <si>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</si>
  <si>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</si>
  <si>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</si>
  <si>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</si>
  <si>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</si>
  <si>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</si>
  <si>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</si>
  <si>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</si>
  <si>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</si>
  <si>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</si>
  <si>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</si>
  <si>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</si>
  <si>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</si>
  <si>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</si>
  <si>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</si>
  <si>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</si>
  <si>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</si>
  <si>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</si>
  <si>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</si>
  <si>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</si>
  <si>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</si>
  <si>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</si>
  <si>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</si>
  <si>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</si>
  <si>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</si>
  <si>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</si>
  <si>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</si>
  <si>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</si>
  <si>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</si>
  <si>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</si>
  <si>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</si>
  <si>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</si>
  <si>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</si>
  <si>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</si>
  <si>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</si>
  <si>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</si>
  <si>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</si>
  <si>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</si>
  <si>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</si>
  <si>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</si>
  <si>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</si>
  <si>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</si>
  <si>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</si>
  <si>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</si>
  <si>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</si>
  <si>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</si>
  <si>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</si>
  <si>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</si>
  <si>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</si>
  <si>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</si>
  <si>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</si>
  <si>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</si>
  <si>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</si>
  <si>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</si>
  <si>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</si>
  <si>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</si>
  <si>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</si>
  <si>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</si>
  <si>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</si>
  <si>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</si>
  <si>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</si>
  <si>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</si>
  <si>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</si>
  <si>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</si>
  <si>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</si>
  <si>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</si>
  <si>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</si>
  <si>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</si>
  <si>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</si>
  <si>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</si>
  <si>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</si>
  <si>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</si>
  <si>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</si>
  <si>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</si>
  <si>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</si>
  <si>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</si>
  <si>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</si>
  <si>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</si>
  <si>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</si>
  <si>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</si>
  <si>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</si>
  <si>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</si>
  <si>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</si>
  <si>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</si>
  <si>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</si>
  <si>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</si>
  <si>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</si>
  <si>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</si>
  <si>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</si>
  <si>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</si>
  <si>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</si>
  <si>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</si>
  <si>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</si>
  <si>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</si>
  <si>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</si>
  <si>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</si>
  <si>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</si>
  <si>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</si>
  <si>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</si>
  <si>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</si>
  <si>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</si>
  <si>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</si>
  <si>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</si>
  <si>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</si>
  <si>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</si>
  <si>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</si>
  <si>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</si>
  <si>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</si>
  <si>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</si>
  <si>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</si>
  <si>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</si>
  <si>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</si>
  <si>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</si>
  <si>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</si>
  <si>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</si>
  <si>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</si>
  <si>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</si>
  <si>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</si>
  <si>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</si>
  <si>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</si>
  <si>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</si>
  <si>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</si>
  <si>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</si>
  <si>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</si>
  <si>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</si>
  <si>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</si>
  <si>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</si>
  <si>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</si>
  <si>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</si>
  <si>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</si>
  <si>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</si>
  <si>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</si>
  <si>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</si>
  <si>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</si>
  <si>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</si>
  <si>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</si>
  <si>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</si>
  <si>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</si>
  <si>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</si>
  <si>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</si>
  <si>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</si>
  <si>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</si>
  <si>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</si>
  <si>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</si>
  <si>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</si>
  <si>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</si>
  <si>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</si>
  <si>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</si>
  <si>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</si>
  <si>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</si>
  <si>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</si>
  <si>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</si>
  <si>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</si>
  <si>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</si>
  <si>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</si>
  <si>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</si>
  <si>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</si>
  <si>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</si>
  <si>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</si>
  <si>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</si>
  <si>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</si>
  <si>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</si>
  <si>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</si>
  <si>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</si>
  <si>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</si>
  <si>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</si>
  <si>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</si>
  <si>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</si>
  <si>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</si>
  <si>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</si>
  <si>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</si>
  <si>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</si>
  <si>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</si>
  <si>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</si>
  <si>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</si>
  <si>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</si>
  <si>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</si>
  <si>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</si>
  <si>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</si>
  <si>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</si>
  <si>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</si>
  <si>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</si>
  <si>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</si>
  <si>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</si>
  <si>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</si>
  <si>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</si>
  <si>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</si>
  <si>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</si>
  <si>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</si>
  <si>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</si>
  <si>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</si>
  <si>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</si>
  <si>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</si>
  <si>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</si>
  <si>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</si>
  <si>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</si>
  <si>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</si>
  <si>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</si>
  <si>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</si>
  <si>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</si>
  <si>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</si>
  <si>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</si>
  <si>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</si>
  <si>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</si>
  <si>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</si>
  <si>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</si>
  <si>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</si>
  <si>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</si>
  <si>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</si>
  <si>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</si>
  <si>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</si>
  <si>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</si>
  <si>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</si>
  <si>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</si>
  <si>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</si>
  <si>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</si>
  <si>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</si>
  <si>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</si>
  <si>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</si>
  <si>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</si>
  <si>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</si>
  <si>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</si>
  <si>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</si>
  <si>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</si>
  <si>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</si>
  <si>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</si>
  <si>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</si>
  <si>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</si>
  <si>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</si>
  <si>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</si>
  <si>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</si>
  <si>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</si>
  <si>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</si>
  <si>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</si>
  <si>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</si>
  <si>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</si>
  <si>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</si>
  <si>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</si>
  <si>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</si>
  <si>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</si>
  <si>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</si>
  <si>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</si>
  <si>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</si>
  <si>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</si>
  <si>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</si>
  <si>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</si>
  <si>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</si>
  <si>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</si>
  <si>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</si>
  <si>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</si>
  <si>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</si>
  <si>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</si>
  <si>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</si>
  <si>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</si>
  <si>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</si>
  <si>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</si>
  <si>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</si>
  <si>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</si>
  <si>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</si>
  <si>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</si>
  <si>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</si>
  <si>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</si>
  <si>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</si>
  <si>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</si>
  <si>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</si>
  <si>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</si>
  <si>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</si>
  <si>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</si>
  <si>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</si>
  <si>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</si>
  <si>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</si>
  <si>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</si>
  <si>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</si>
  <si>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</si>
  <si>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</si>
  <si>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</si>
  <si>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</si>
  <si>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</si>
  <si>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</si>
  <si>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</si>
  <si>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</si>
  <si>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</si>
  <si>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</si>
  <si>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</si>
  <si>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</si>
  <si>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</si>
  <si>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</si>
  <si>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</si>
  <si>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</si>
  <si>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</si>
  <si>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</si>
  <si>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</si>
  <si>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</si>
  <si>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</si>
  <si>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</si>
  <si>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</si>
  <si>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</si>
  <si>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</si>
  <si>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</si>
  <si>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</si>
  <si>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</si>
  <si>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</si>
  <si>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</si>
  <si>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</si>
  <si>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</si>
  <si>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</si>
  <si>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</si>
  <si>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</si>
  <si>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</si>
  <si>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</si>
  <si>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</si>
  <si>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</si>
  <si>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</si>
  <si>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</si>
  <si>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</si>
  <si>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</si>
  <si>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</si>
  <si>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</si>
  <si>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</si>
  <si>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</si>
  <si>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</si>
  <si>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</si>
  <si>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</si>
  <si>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</si>
  <si>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</si>
  <si>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</si>
  <si>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</si>
  <si>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</si>
  <si>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</si>
  <si>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</si>
  <si>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</si>
  <si>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</si>
  <si>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</si>
  <si>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</si>
  <si>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</si>
  <si>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</si>
  <si>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</si>
  <si>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</si>
  <si>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</si>
  <si>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</si>
  <si>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</si>
  <si>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</si>
  <si>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</si>
  <si>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</si>
  <si>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</si>
  <si>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</si>
  <si>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</si>
  <si>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</si>
  <si>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</si>
  <si>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</si>
  <si>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</si>
  <si>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</si>
  <si>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</si>
  <si>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</si>
  <si>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</si>
  <si>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</si>
  <si>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</si>
  <si>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</si>
  <si>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</si>
  <si>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</si>
  <si>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</si>
  <si>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</si>
  <si>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</si>
  <si>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</si>
  <si>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</si>
  <si>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</si>
  <si>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</si>
  <si>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</si>
  <si>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</si>
  <si>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</si>
  <si>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</si>
  <si>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</si>
  <si>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</si>
  <si>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</si>
  <si>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</si>
  <si>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</si>
  <si>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</si>
  <si>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</si>
  <si>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</si>
  <si>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</si>
  <si>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</si>
  <si>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</si>
  <si>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</si>
  <si>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</si>
  <si>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</si>
  <si>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</si>
  <si>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</si>
  <si>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</si>
  <si>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</si>
  <si>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</si>
  <si>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</si>
  <si>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</si>
  <si>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</si>
  <si>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</si>
  <si>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</si>
  <si>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</si>
  <si>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</si>
  <si>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</si>
  <si>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</si>
  <si>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</si>
  <si>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</si>
  <si>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</si>
  <si>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</si>
  <si>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</si>
  <si>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</si>
  <si>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</si>
  <si>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</si>
  <si>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</si>
  <si>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</si>
  <si>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</si>
  <si>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</si>
  <si>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</si>
  <si>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</si>
  <si>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</si>
  <si>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</si>
  <si>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</si>
  <si>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</si>
  <si>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</si>
  <si>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</si>
  <si>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</si>
  <si>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</si>
  <si>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</si>
  <si>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</si>
  <si>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</si>
  <si>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</si>
  <si>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</si>
  <si>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</si>
  <si>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</si>
  <si>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</si>
  <si>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</si>
  <si>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</si>
  <si>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</si>
  <si>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</si>
  <si>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</si>
  <si>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</si>
  <si>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</si>
  <si>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</si>
  <si>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</si>
  <si>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</si>
  <si>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</si>
  <si>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</si>
  <si>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</si>
  <si>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</si>
  <si>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</si>
  <si>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</si>
  <si>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</si>
  <si>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</si>
  <si>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</si>
  <si>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</si>
  <si>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</si>
  <si>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</si>
  <si>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</si>
  <si>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</si>
  <si>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</si>
  <si>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</si>
  <si>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</si>
  <si>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</si>
  <si>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</si>
  <si>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</si>
  <si>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</si>
  <si>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</si>
  <si>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</si>
  <si>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</si>
  <si>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</si>
  <si>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</si>
  <si>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</si>
  <si>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</si>
  <si>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</si>
  <si>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</si>
  <si>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</si>
  <si>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</si>
  <si>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</si>
  <si>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</si>
  <si>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</si>
  <si>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</si>
  <si>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</si>
  <si>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</si>
  <si>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</si>
  <si>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</si>
  <si>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</si>
  <si>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</si>
  <si>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</si>
  <si>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</si>
  <si>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</si>
  <si>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</si>
  <si>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</si>
  <si>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</si>
  <si>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</si>
  <si>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</si>
  <si>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</si>
  <si>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</si>
  <si>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</si>
  <si>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</si>
  <si>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</si>
  <si>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</si>
  <si>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</si>
  <si>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</si>
  <si>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</si>
  <si>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</si>
  <si>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</si>
  <si>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</si>
  <si>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</si>
  <si>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</si>
  <si>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</si>
  <si>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</si>
  <si>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</si>
  <si>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</si>
  <si>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</si>
  <si>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</si>
  <si>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</si>
  <si>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</si>
  <si>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</si>
  <si>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</si>
  <si>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</si>
  <si>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</si>
  <si>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</si>
  <si>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</si>
  <si>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</si>
  <si>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</si>
  <si>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</si>
  <si>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</si>
  <si>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</si>
  <si>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</si>
  <si>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</si>
  <si>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</si>
  <si>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</si>
  <si>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</si>
  <si>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</si>
  <si>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</si>
  <si>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</si>
  <si>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</si>
  <si>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</si>
  <si>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</si>
  <si>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</si>
  <si>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</si>
  <si>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</si>
  <si>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</si>
  <si>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</si>
  <si>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</si>
  <si>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</si>
  <si>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</si>
  <si>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</si>
  <si>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</si>
  <si>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</si>
  <si>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</si>
  <si>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</si>
  <si>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</si>
  <si>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</si>
  <si>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</si>
  <si>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</si>
  <si>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</si>
  <si>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</si>
  <si>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</si>
  <si>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</si>
  <si>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</si>
  <si>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</si>
  <si>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</si>
  <si>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</si>
  <si>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</si>
  <si>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</si>
  <si>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</si>
  <si>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</si>
  <si>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</si>
  <si>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</si>
  <si>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</si>
  <si>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</si>
  <si>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</si>
  <si>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</si>
  <si>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</si>
  <si>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</si>
  <si>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</si>
  <si>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</si>
  <si>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</si>
  <si>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</si>
  <si>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</si>
  <si>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</si>
  <si>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</si>
  <si>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</si>
  <si>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</si>
  <si>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</si>
  <si>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</si>
  <si>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</si>
  <si>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</si>
  <si>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</si>
  <si>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</si>
  <si>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</si>
  <si>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</si>
  <si>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</si>
  <si>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</si>
  <si>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</si>
  <si>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</si>
  <si>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</si>
  <si>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</si>
  <si>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</si>
  <si>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</si>
  <si>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</si>
  <si>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</si>
  <si>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</si>
  <si>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</si>
  <si>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</si>
  <si>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</si>
  <si>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</si>
  <si>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</si>
  <si>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</si>
  <si>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</si>
  <si>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</si>
  <si>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</si>
  <si>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</si>
  <si>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</si>
  <si>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</si>
  <si>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</si>
  <si>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</si>
  <si>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</si>
  <si>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</si>
  <si>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</si>
  <si>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</si>
  <si>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</si>
  <si>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</si>
  <si>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</si>
  <si>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</si>
  <si>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</si>
  <si>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</si>
  <si>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</si>
  <si>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</si>
  <si>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</si>
  <si>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</si>
  <si>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</si>
  <si>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</si>
  <si>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</si>
  <si>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</si>
  <si>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</si>
  <si>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</si>
  <si>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</si>
  <si>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</si>
  <si>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</si>
  <si>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</si>
  <si>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</si>
  <si>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</si>
  <si>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</si>
  <si>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</si>
  <si>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</si>
  <si>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</si>
  <si>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</si>
  <si>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</si>
  <si>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</si>
  <si>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</si>
  <si>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</si>
  <si>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</si>
  <si>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</si>
  <si>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</si>
  <si>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</si>
  <si>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</si>
  <si>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</si>
  <si>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</si>
  <si>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</si>
  <si>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</si>
  <si>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</si>
  <si>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</si>
  <si>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</si>
  <si>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</si>
  <si>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</si>
  <si>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</si>
  <si>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</si>
  <si>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</si>
  <si>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</si>
  <si>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</si>
  <si>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</si>
  <si>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</si>
  <si>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</si>
  <si>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</si>
  <si>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</si>
  <si>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</si>
  <si>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</si>
  <si>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</si>
  <si>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</si>
  <si>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</si>
  <si>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</si>
  <si>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</si>
  <si>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</si>
  <si>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</si>
  <si>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</si>
  <si>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</si>
  <si>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</si>
  <si>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</si>
  <si>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</si>
  <si>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</si>
  <si>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</si>
  <si>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</si>
  <si>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</si>
  <si>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</si>
  <si>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</si>
  <si>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</si>
  <si>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</si>
  <si>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</si>
  <si>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</si>
  <si>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</si>
  <si>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</si>
  <si>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</si>
  <si>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</si>
  <si>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</si>
  <si>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</si>
  <si>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</si>
  <si>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</si>
  <si>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</si>
  <si>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</si>
  <si>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</si>
  <si>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</si>
  <si>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</si>
  <si>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</si>
  <si>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</si>
  <si>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</si>
  <si>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</si>
  <si>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</si>
  <si>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</si>
  <si>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</si>
  <si>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</si>
  <si>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</si>
  <si>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</si>
  <si>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</si>
  <si>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</si>
  <si>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</si>
  <si>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</si>
  <si>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</si>
  <si>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</si>
  <si>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</si>
  <si>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</si>
  <si>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</si>
  <si>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</si>
  <si>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</si>
  <si>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</si>
  <si>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</si>
  <si>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</si>
  <si>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</si>
  <si>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</si>
  <si>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</si>
  <si>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</si>
  <si>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</si>
  <si>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</si>
  <si>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</si>
  <si>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</si>
  <si>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</si>
  <si>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</si>
  <si>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</si>
  <si>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</si>
  <si>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</si>
  <si>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</si>
  <si>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</si>
  <si>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</si>
  <si>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</si>
  <si>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</si>
  <si>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</si>
  <si>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</si>
  <si>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</si>
  <si>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</si>
  <si>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</si>
  <si>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</si>
  <si>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</si>
  <si>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</si>
  <si>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</si>
  <si>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</si>
  <si>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</si>
  <si>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</si>
  <si>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</si>
  <si>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</si>
  <si>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</si>
  <si>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</si>
  <si>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</si>
  <si>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</si>
  <si>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</si>
  <si>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</si>
  <si>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</si>
  <si>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</si>
  <si>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</si>
  <si>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</si>
  <si>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</si>
  <si>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</si>
  <si>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</si>
  <si>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</si>
  <si>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</si>
  <si>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</si>
  <si>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</si>
  <si>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</si>
  <si>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</si>
  <si>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</si>
  <si>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</si>
  <si>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</si>
  <si>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</si>
  <si>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</si>
  <si>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</si>
  <si>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</si>
  <si>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</si>
  <si>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</si>
  <si>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</si>
  <si>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</si>
  <si>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</si>
  <si>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</si>
  <si>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</si>
  <si>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</si>
  <si>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</si>
  <si>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</si>
  <si>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</si>
  <si>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</si>
  <si>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</si>
  <si>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</si>
  <si>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</si>
  <si>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</si>
  <si>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</si>
  <si>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</si>
  <si>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</si>
  <si>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</si>
  <si>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</si>
  <si>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</si>
  <si>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</si>
  <si>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</si>
  <si>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</si>
  <si>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</si>
  <si>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</si>
  <si>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</si>
  <si>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</si>
  <si>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</si>
  <si>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</si>
  <si>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</si>
  <si>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</si>
  <si>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</si>
  <si>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</si>
  <si>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</si>
  <si>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</si>
  <si>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</si>
  <si>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</si>
  <si>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</si>
  <si>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</si>
  <si>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</si>
  <si>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</si>
  <si>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</si>
  <si>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</si>
  <si>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</si>
  <si>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</si>
  <si>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</si>
  <si>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</si>
  <si>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</si>
  <si>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</si>
  <si>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</si>
  <si>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</si>
  <si>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</si>
  <si>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</si>
  <si>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</si>
  <si>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</si>
  <si>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</si>
  <si>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</si>
  <si>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</si>
  <si>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</si>
  <si>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</si>
  <si>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</si>
  <si>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</si>
  <si>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</si>
  <si>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</si>
  <si>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</si>
  <si>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</si>
  <si>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</si>
  <si>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</si>
  <si>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</si>
  <si>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</si>
  <si>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</si>
  <si>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</si>
  <si>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</si>
  <si>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</si>
  <si>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</si>
  <si>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</si>
  <si>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</si>
  <si>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</si>
  <si>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</si>
  <si>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</si>
  <si>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</si>
  <si>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</si>
  <si>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</si>
  <si>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</si>
  <si>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</si>
  <si>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</si>
  <si>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</si>
  <si>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</si>
  <si>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</si>
  <si>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</si>
  <si>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</si>
  <si>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</si>
  <si>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</si>
  <si>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</si>
  <si>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</si>
  <si>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</si>
  <si>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</si>
  <si>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</si>
  <si>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</si>
  <si>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</si>
  <si>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</si>
  <si>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</si>
  <si>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</si>
  <si>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</si>
  <si>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</si>
  <si>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</si>
  <si>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</si>
  <si>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</si>
  <si>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</si>
  <si>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</si>
  <si>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</si>
  <si>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</si>
  <si>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</si>
  <si>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</si>
  <si>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</si>
  <si>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</si>
  <si>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</si>
  <si>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</si>
  <si>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</si>
  <si>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</si>
  <si>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</si>
  <si>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</si>
  <si>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</si>
  <si>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</si>
  <si>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</si>
  <si>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</si>
  <si>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</si>
  <si>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</si>
  <si>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</si>
  <si>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</si>
  <si>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</si>
  <si>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</si>
  <si>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</si>
  <si>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</si>
  <si>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</si>
  <si>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</si>
  <si>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</si>
  <si>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</si>
  <si>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</si>
  <si>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</si>
  <si>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</si>
  <si>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</si>
  <si>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</si>
  <si>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</si>
  <si>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</si>
  <si>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</si>
  <si>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</si>
  <si>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</si>
  <si>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</si>
  <si>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</si>
  <si>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</si>
  <si>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</si>
  <si>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</si>
  <si>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</si>
  <si>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</si>
  <si>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</si>
  <si>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</si>
  <si>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</si>
  <si>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</si>
  <si>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</si>
  <si>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</si>
  <si>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</si>
  <si>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</si>
  <si>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</si>
  <si>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</si>
  <si>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</si>
  <si>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</si>
  <si>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</si>
  <si>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</si>
  <si>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</si>
  <si>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</si>
  <si>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</si>
  <si>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</si>
  <si>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</si>
  <si>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</si>
  <si>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</si>
  <si>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</si>
  <si>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</si>
  <si>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</si>
  <si>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</si>
  <si>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</si>
  <si>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</si>
  <si>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</si>
  <si>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</si>
  <si>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</si>
  <si>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</si>
  <si>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</si>
  <si>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</si>
  <si>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</si>
  <si>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</si>
  <si>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</si>
  <si>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</si>
  <si>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</si>
  <si>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</si>
  <si>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</si>
  <si>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</si>
  <si>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</si>
  <si>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</si>
  <si>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</si>
  <si>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</si>
  <si>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</si>
  <si>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</si>
  <si>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</si>
  <si>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</si>
  <si>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</si>
  <si>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</si>
  <si>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</si>
  <si>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</si>
  <si>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</si>
  <si>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</si>
  <si>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</si>
  <si>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</si>
  <si>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</si>
  <si>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</si>
  <si>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</si>
  <si>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</si>
  <si>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</si>
  <si>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</si>
  <si>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</si>
  <si>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</si>
  <si>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</si>
  <si>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</si>
  <si>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</si>
  <si>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</si>
  <si>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</si>
  <si>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</si>
  <si>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</si>
  <si>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</si>
  <si>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</si>
  <si>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</si>
  <si>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</si>
  <si>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</si>
  <si>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</si>
  <si>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</si>
  <si>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</si>
  <si>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</si>
  <si>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</si>
  <si>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</si>
  <si>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</si>
  <si>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</si>
  <si>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</si>
  <si>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</si>
  <si>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</si>
  <si>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</si>
  <si>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</si>
  <si>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</si>
  <si>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</si>
  <si>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</si>
  <si>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</si>
  <si>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</si>
  <si>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</si>
  <si>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</si>
  <si>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</si>
  <si>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</si>
  <si>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</si>
  <si>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</si>
  <si>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</si>
  <si>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</si>
  <si>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</si>
  <si>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</si>
  <si>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</si>
  <si>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</si>
  <si>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</si>
  <si>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</si>
  <si>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</si>
  <si>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</si>
  <si>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</si>
  <si>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</si>
  <si>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</si>
  <si>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</si>
  <si>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</si>
  <si>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</si>
  <si>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</si>
  <si>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</si>
  <si>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</si>
  <si>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</si>
  <si>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</si>
  <si>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</si>
  <si>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</si>
  <si>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</si>
  <si>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</si>
  <si>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</si>
  <si>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</si>
  <si>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</si>
  <si>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</si>
  <si>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</si>
  <si>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</si>
  <si>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</si>
  <si>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</si>
  <si>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</si>
  <si>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</si>
  <si>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</si>
  <si>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</si>
  <si>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</si>
  <si>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</si>
  <si>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</si>
  <si>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</si>
  <si>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</si>
  <si>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</si>
  <si>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</si>
  <si>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</si>
  <si>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</si>
  <si>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</si>
  <si>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</si>
  <si>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</si>
  <si>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</si>
  <si>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</si>
  <si>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</si>
  <si>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</si>
  <si>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</si>
  <si>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</si>
  <si>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</si>
  <si>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</si>
  <si>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</si>
  <si>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</si>
  <si>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</si>
  <si>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</si>
  <si>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</si>
  <si>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</si>
  <si>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</si>
  <si>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</si>
  <si>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</si>
  <si>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</si>
  <si>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</si>
  <si>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</si>
  <si>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</si>
  <si>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</si>
  <si>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</si>
  <si>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</si>
  <si>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</si>
  <si>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</si>
  <si>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</si>
  <si>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</si>
  <si>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</si>
  <si>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</si>
  <si>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</si>
  <si>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</si>
  <si>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</si>
  <si>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</si>
  <si>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</si>
  <si>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</si>
  <si>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</si>
  <si>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</si>
  <si>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</si>
  <si>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</si>
  <si>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</si>
  <si>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</si>
  <si>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</si>
  <si>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</si>
  <si>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</si>
  <si>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</si>
  <si>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</si>
  <si>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</si>
  <si>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</si>
  <si>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</si>
  <si>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</si>
  <si>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</si>
  <si>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</si>
  <si>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</si>
  <si>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</si>
  <si>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</si>
  <si>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</si>
  <si>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</si>
  <si>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</si>
  <si>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</si>
  <si>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</si>
  <si>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</si>
  <si>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</si>
  <si>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</si>
  <si>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</si>
  <si>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</si>
  <si>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</si>
  <si>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</si>
  <si>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</si>
  <si>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</si>
  <si>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</si>
  <si>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</si>
  <si>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</si>
  <si>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</si>
  <si>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</si>
  <si>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</si>
  <si>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</si>
  <si>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</si>
  <si>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</si>
  <si>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</si>
  <si>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</si>
  <si>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</si>
  <si>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</si>
  <si>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</si>
  <si>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</si>
  <si>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</si>
  <si>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</si>
  <si>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</si>
  <si>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</si>
  <si>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</si>
  <si>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</si>
  <si>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</si>
  <si>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</si>
  <si>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</si>
  <si>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</si>
  <si>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</si>
  <si>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</si>
  <si>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</si>
  <si>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</si>
  <si>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</si>
  <si>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</si>
  <si>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</si>
  <si>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</si>
  <si>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</si>
  <si>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</si>
  <si>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</si>
  <si>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</si>
  <si>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</si>
  <si>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</si>
  <si>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</si>
  <si>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</si>
  <si>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</si>
  <si>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</si>
  <si>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</si>
  <si>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</si>
  <si>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</si>
  <si>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</si>
  <si>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</si>
  <si>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</si>
  <si>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</si>
  <si>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</si>
  <si>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</si>
  <si>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</si>
  <si>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</si>
  <si>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</si>
  <si>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</si>
  <si>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</si>
  <si>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</si>
  <si>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</si>
  <si>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</si>
  <si>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</si>
  <si>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</si>
  <si>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</si>
  <si>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</si>
  <si>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</si>
  <si>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</si>
  <si>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</si>
  <si>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</si>
  <si>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</si>
  <si>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</si>
  <si>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</si>
  <si>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</si>
  <si>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</si>
  <si>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</si>
  <si>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</si>
  <si>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</si>
  <si>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</si>
  <si>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</si>
  <si>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</si>
  <si>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</si>
  <si>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</si>
  <si>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</si>
  <si>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</si>
  <si>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</si>
  <si>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</si>
  <si>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</si>
  <si>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</si>
  <si>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</si>
  <si>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</si>
  <si>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</si>
  <si>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</si>
  <si>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</si>
  <si>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</si>
  <si>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</si>
  <si>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</si>
  <si>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</si>
  <si>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</si>
  <si>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</si>
  <si>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</si>
  <si>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</si>
  <si>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</si>
  <si>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</si>
  <si>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</si>
  <si>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</si>
  <si>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</si>
  <si>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</si>
  <si>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</si>
  <si>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</si>
  <si>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</si>
  <si>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</si>
  <si>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PCM-20251002-00000336</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</si>
  <si>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</si>
  <si>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</si>
  <si>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</si>
  <si>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</si>
  <si>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</si>
  <si>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</si>
  <si>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</si>
  <si>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</si>
  <si>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</si>
  <si>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</si>
  <si>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</si>
  <si>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</si>
  <si>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</si>
  <si>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</si>
  <si>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</si>
  <si>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</si>
  <si>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</si>
  <si>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</si>
  <si>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</si>
  <si>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</si>
  <si>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</si>
  <si>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</si>
  <si>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</si>
  <si>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</si>
  <si>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</si>
  <si>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</si>
  <si>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</si>
  <si>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</si>
  <si>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</si>
  <si>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</si>
  <si>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</si>
  <si>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</si>
  <si>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</si>
  <si>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</si>
  <si>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</si>
  <si>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</si>
  <si>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</si>
  <si>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</si>
  <si>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</si>
  <si>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</si>
  <si>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</si>
  <si>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</si>
  <si>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</si>
  <si>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</si>
  <si>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</si>
  <si>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</si>
  <si>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</si>
  <si>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</si>
  <si>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</si>
  <si>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</si>
  <si>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</si>
  <si>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</si>
  <si>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</si>
  <si>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</si>
  <si>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</si>
  <si>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</si>
  <si>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</si>
  <si>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</si>
  <si>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</si>
  <si>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</si>
  <si>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</si>
  <si>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</si>
  <si>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</si>
  <si>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</si>
  <si>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</si>
  <si>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</si>
  <si>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</si>
  <si>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</si>
  <si>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</si>
  <si>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</si>
  <si>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</si>
  <si>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</si>
  <si>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</si>
  <si>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</si>
  <si>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</si>
  <si>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</si>
  <si>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</si>
  <si>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</si>
  <si>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</si>
  <si>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</si>
  <si>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</si>
  <si>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</si>
  <si>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</si>
  <si>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</si>
  <si>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</si>
  <si>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</si>
  <si>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</si>
  <si>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</si>
  <si>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</si>
  <si>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</si>
  <si>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</si>
  <si>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</si>
  <si>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</si>
  <si>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</si>
  <si>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</si>
  <si>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</si>
  <si>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site was access night issue as located at USF area/EM Team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</si>
  <si>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</si>
  <si>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</si>
  <si>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</si>
  <si>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</si>
  <si>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</si>
  <si>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</si>
  <si>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</si>
  <si>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</si>
  <si>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</si>
  <si>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</si>
  <si>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60 MIN </t>
  </si>
  <si>
    <t>PCM-20251002-00000292</t>
  </si>
  <si>
    <t>site located in farm, route is closed and team trying to get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</si>
</sst>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4" totalsRowShown="0" headerRowDxfId="15" dataDxfId="14" headerRowBorderDxfId="12" tableBorderDxfId="13">
  <autoFilter ref="A1:L3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269.30730983796093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15.68632604166487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16707</v>
      </c>
      <c r="E4" s="65" t="s">
        <v>38964</v>
      </c>
      <c r="F4" s="66">
        <v>45932.220324074071</v>
      </c>
      <c r="G4" s="67">
        <f ca="1">IFERROR(NOW()-F4,"")</f>
        <v>3.5411689816100989E-2</v>
      </c>
      <c r="H4" s="66">
        <v>45932.215138888889</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45932.255735763887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45932.255735763887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45932.255735763887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45932.255735763887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45932.255735763887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45932.255735763887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45932.255735763887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45932.255735763887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45932.255735763887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45932.255735763887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45932.255735763887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45932.255735763887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45932.255735763887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45932.255735763887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45932.255735763887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45932.255735763887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45932.255735763887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45932.255735763887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45932.255735763887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45932.255735763887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45932.255735763887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45932.255735763887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45932.255735763887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45932.255735763887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45932.255735763887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45932.255735763887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45932.255735763887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45932.255735763887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45932.255735763887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45932.255735763887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45932.255735763887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45932.255735763887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45932.255735763887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45932.255735763887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45932.255735763887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45932.255735763887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45932.255735763887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45932.255735763887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45932.255735763887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45932.255735763887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45932.255735763887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45932.255735763887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45932.255735763887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45932.255735763887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45932.255735763887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45932.255735763887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45932.255735763887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45932.255735763887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45932.255735763887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45932.255735763887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45932.255735763887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45932.255735763887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45932.255735763887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45932.255735763887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45932.255735763887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45932.255735763887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45932.255735763887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45932.255735763887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45932.255735763887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45932.255735763887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45932.255735763887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45932.255735763887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45932.255735763887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45932.255735763887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45932.255735763887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45932.255735763887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45932.255735763887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45932.255735763887</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9433F4BA-D97C-445D-9484-AA53CA3CE13A}"/>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240.60395335647627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125.52865243055567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107.2558978009256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9.0301686342572793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8.8825925922719762E-2</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45932.255735648148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45932.255735648148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45932.255735648148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45932.255735648148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45932.255735648148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45932.255735648148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45932.255735648148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45932.255735648148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45932.255735648148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45932.255735648148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45932.255735648148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45932.255735648148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45932.255735648148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45932.255735648148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45932.255735648148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45932.255735648148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45932.255735648148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45932.255735648148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45932.255735648148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45932.255735648148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45932.255735648148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45932.255735648148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45932.255735648148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45932.255735648148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45932.255735648148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45932.255735648148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45932.255735648148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45932.255735648148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45932.255735648148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45932.255735648148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45932.255735648148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45932.255735648148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45932.255735648148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45932.255735648148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45932.255735648148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45932.255735648148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45932.255735648148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45932.255735648148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45932.255735648148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45932.255735648148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45932.255735648148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45932.255735648148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45932.255735648148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45932.255735648148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45932.255735648148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45932.255735648148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45932.255735648148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45932.255735648148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45932.255735648148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45932.255735648148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45932.255735648148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45932.255735648148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45932.255735648148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45932.255735648148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45932.255735648148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45932.255735648148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45932.255735648148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45932.255735648148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45932.255735648148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45932.255735648148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45932.255735648148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45932.255735648148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45932.255735648148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45932.255735648148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45932.255735648148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45932.255735648148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45932.255735648148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45932.255735648148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45932.255735648148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45932.255735648148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45932.255735648148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45932.255735648148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45932.255735648148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45932.255735648148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45932.255735648148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45932.255735648148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45932.255735648148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45932.255735648148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45932.255735648148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45932.255735648148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45932.255735648148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45932.255735648148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45932.255735648148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45932.255735648148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45932.255735648148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45932.255735648148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45932.255735648148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45932.255735648148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45932.255735648148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45932.255735648148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45932.255735648148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45932.255735648148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45932.255735648148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45932.255735648148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45932.255735648148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45932.255735648148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45932.255735648148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45932.255735648148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45932.255735648148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45932.255735648148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45932.255735648148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45932.255735648148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45932.255735648148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45932.255735648148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45932.255735648148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45932.255735648148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45932.255735648148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45932.255735648148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45932.255735648148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45932.255735648148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45932.255735648148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45932.255735648148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45932.255735648148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45932.255735648148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45932.255735648148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45932.255735648148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45932.255735648148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45932.255735648148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45932.255735648148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45932.255735648148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45932.255735648148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45932.255735648148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45932.255735648148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45932.255735648148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45932.255735648148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45932.255735648148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45932.255735648148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45932.255735648148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45932.255735648148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45932.255735648148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45932.255735648148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45932.255735648148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45932.255735648148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45932.255735648148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45932.255735648148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45932.255735648148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45932.255735648148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45932.255735648148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45932.255735648148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45932.255735648148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45932.255735648148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45932.255735648148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45932.255735648148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45932.255735648148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45932.255735648148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45932.255735648148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45932.255735648148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45932.255735648148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45932.255735648148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45932.255735648148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45932.255735648148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45932.255735648148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45932.255735648148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45932.255735648148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45932.255735648148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45932.255735648148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45932.255735648148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45932.255735648148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45932.255735648148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45932.255735648148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45932.255735648148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45932.255735648148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45932.255735648148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45932.255735648148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45932.255735648148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45932.255735648148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45932.255735648148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45932.255735648148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45932.255735648148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45932.255735648148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45932.255735648148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45932.255735648148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45932.255735648148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45932.255735648148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45932.255735648148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45932.255735648148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45932.255735648148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45932.255735648148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45932.255735648148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45932.255735648148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45932.255735648148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45932.255735648148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45932.255735648148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45932.255735648148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45932.255735648148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45932.255735648148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45932.255735648148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45932.255735648148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45932.255735648148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45932.255735648148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45932.255735648148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45932.255735648148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45932.255735648148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45932.255735648148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45932.255735648148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45932.255735648148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45932.255735648148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45932.255735648148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45932.255735648148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45932.255735648148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45932.255735648148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45932.255735648148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45932.255735648148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45932.255735648148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45932.255735648148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45932.255735648148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45932.255735648148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45932.255735648148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45932.255735648148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45932.255735648148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45932.255735648148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45932.255735648148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45932.255735648148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45932.255735648148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45932.255735648148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45932.255735648148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45932.255735648148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45932.255735648148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45932.255735648148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45932.255735648148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45932.255735648148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45932.255735648148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45932.255735648148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45932.255735648148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45932.255735648148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45932.255735648148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45932.255735648148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45932.255735648148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45932.255735648148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45932.255735648148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45932.255735648148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45932.255735648148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45932.255735648148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45932.255735648148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45932.255735648148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45932.255735648148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45932.255735648148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45932.255735648148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45932.255735648148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45932.255735648148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45932.255735648148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45932.255735648148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45932.255735648148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45932.255735648148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45932.255735648148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45932.255735648148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45932.255735648148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45932.255735648148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45932.255735648148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45932.255735648148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45932.255735648148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45932.255735648148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45932.255735648148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45932.255735648148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45932.255735648148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45932.255735648148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45932.255735648148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45932.255735648148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45932.255735648148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45932.255735648148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45932.255735648148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45932.255735648148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45932.255735648148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45932.255735648148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45932.255735648148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45932.255735648148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45932.255735648148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45932.255735648148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45932.255735648148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45932.255735648148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45932.255735648148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45932.255735648148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45932.255735648148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45932.255735648148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45932.255735648148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45932.255735648148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45932.255735648148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45932.255735648148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45932.255735648148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45932.255735648148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45932.255735648148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45932.255735648148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45932.255735648148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45932.255735648148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45932.255735648148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45932.255735648148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45932.255735648148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45932.255735648148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45932.255735648148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45932.255735648148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45932.255735648148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45932.255735648148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45932.255735648148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45932.255735648148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45932.255735648148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45932.255735648148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45932.255735648148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45932.255735648148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45932.255735648148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45932.255735648148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45932.255735648148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45932.255735648148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45932.255735648148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45932.255735648148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45932.255735648148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45932.255735648148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45932.255735648148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45932.255735648148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45932.255735648148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45932.255735648148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45932.255735648148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45932.255735648148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45932.255735648148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45932.255735648148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45932.255735648148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45932.255735648148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45932.255735648148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45932.255735648148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45932.255735648148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45932.255735648148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45932.255735648148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45932.255735648148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45932.255735648148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45932.255735648148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45932.255735648148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45932.255735648148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45932.255735648148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45932.255735648148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45932.255735648148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45932.255735648148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45932.255735648148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45932.255735648148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45932.255735648148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45932.255735648148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45932.255735648148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45932.255735648148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45932.255735648148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45932.255735648148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45932.255735648148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45932.255735648148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45932.255735648148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45932.255735648148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45932.255735648148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45932.255735648148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45932.255735648148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45932.255735648148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45932.255735648148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45932.255735648148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45932.255735648148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45932.255735648148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45932.255735648148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45932.255735763887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45932.255735763887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45932.255735763887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45932.255735763887</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45932.255735763887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45932.255735763887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45932.255735763887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45932.255735763887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45932.255735763887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45932.255735763887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45932.255735763887</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45932.255735648148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45932.255735648148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45932.255735648148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45932.255735648148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45932.255735763887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45932.255735763887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45932.255735763887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45932.255735763887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45932.255735763887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45932.255735763887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45932.255735763887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45932.255735763887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45932.255735763887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45932.255735763887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45932.255735763887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45932.255735763887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45932.255735763887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45932.255735763887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45932.255735763887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45932.255735763887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45932.255735763887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45932.255735763887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45932.255735763887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45932.255735763887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45932.255735763887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45932.255735763887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45932.255735763887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45932.255735763887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45932.255735763887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45932.255735763887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45932.255735763887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45932.255735763887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45932.255735763887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45932.255735763887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45932.255735763887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45932.255735763887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45932.255735763887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45932.255735763887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45932.255735763887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45932.255735763887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45932.255735763887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45932.255735763887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45932.255735763887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45932.255735763887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45932.255735763887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45932.255735763887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45932.255735763887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45932.255735763887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45932.255735763887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45932.255735763887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45932.255735763887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45932.255735763887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45932.255735763887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45932.255735763887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45932.255735763887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45932.255735763887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45932.255735763887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45932.255735763887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45932.255735763887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45932.255735763887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45932.255735763887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45932.255735763887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45932.255735763887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45932.255735763887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45932.255735763887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45932.255735763887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45932.255735763887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45932.255735763887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45932.255735763887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45932.255735763887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45932.255735763887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45932.255735763887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45932.255735763887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45932.255735763887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45932.255735763887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45932.255735763887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45932.255735763887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45932.255735763887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45932.255735763887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45932.255735763887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45932.255735763887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45932.255735763887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45932.255735763887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45932.255735763887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45932.255735763887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45932.255735763887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45932.255735763887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45932.255735763887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45932.255735763887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45932.255735763887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45932.255735763887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45932.255735763887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45932.255735763887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45932.255735763887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45932.255735763887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45932.255735763887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45932.255735763887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45932.255735763887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45932.255735763887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45932.255735763887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45932.255735763887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45932.255735763887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45932.255735763887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45932.255735763887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45932.255735763887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45932.255735763887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45932.255735763887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45932.255735763887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45932.255735763887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45932.255735763887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45932.255735763887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45932.255735763887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45932.255735763887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45932.255735763887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45932.255735763887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45932.255735763887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45932.255735763887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45932.255735763887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45932.255735763887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45932.255735763887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45932.255735763887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45932.255735763887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45932.255735763887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45932.255735763887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45932.255735763887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45932.255735763887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45932.255735763887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45932.255735763887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45932.255735763887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45932.255735763887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45932.255735763887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45932.255735763887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45932.255735763887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45932.255735763887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45932.255735763887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45932.255735763887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45932.255735763887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45932.255735763887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45932.255735763887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45932.255735763887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45932.255735763887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45932.255735763887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45932.255735763887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45932.255735763887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45932.255735763887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45932.255735763887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45932.255735763887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45932.255735763887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45932.255735763887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45932.255735763887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45932.255735763887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45932.255735763887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45932.255735763887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45932.255735763887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45932.255735763887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45932.255735763887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45932.255735763887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45932.255735763887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45932.255735763887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45932.255735763887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45932.255735763887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45932.255735763887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45932.255735763887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45932.255735763887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45932.255735763887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45932.255735763887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45932.255735763887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45932.255735763887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45932.255735763887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45932.255735763887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45932.255735763887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45932.255735763887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45932.255735763887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45932.255735763887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45932.255735763887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45932.255735763887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45932.255735763887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45932.255735763887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45932.255735763887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45932.255735763887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45932.255735763887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45932.255735763887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45932.255735763887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45932.255735763887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45932.255735763887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45932.255735763887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45932.255735763887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45932.255735763887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45932.255735763887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45932.255735763887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45932.255735763887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45932.255735763887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45932.255735763887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45932.255735763887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45932.255735763887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45932.255735763887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45932.255735763887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45932.255735763887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45932.255735763887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45932.255735763887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45932.255735763887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45932.255735763887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45932.255735763887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45932.255735763887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45932.255735763887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45932.255735763887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45932.255735763887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45932.255735763887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45932.255735763887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45932.255735763887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45932.255735763887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45932.255735763887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45932.255735763887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45932.255735763887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45932.255735763887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45932.255735763887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45932.255735763887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45932.255735763887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45932.255735763887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45932.255735763887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45932.255735763887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45932.255735763887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45932.255735763887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45932.255735763887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45932.255735763887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45932.255735763887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45932.255735763887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45932.255735763887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45932.255735763887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45932.255735763887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45932.255735763887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45932.255735763887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45932.255735763887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45932.255735763887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45932.255735763887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45932.255735763887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45932.255735763887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45932.255735763887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45932.255735763887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45932.255735763887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45932.255735763887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45932.255735763887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45932.255735763887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45932.255735763887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45932.255735763887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45932.255735763887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45932.255735763887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45932.255735763887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45932.255735763887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45932.255735763887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45932.255735763887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45932.255735763887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45932.255735763887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45932.255735763887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45932.255735763887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45932.255735763887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45932.255735763887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45932.255735763887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45932.255735763887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45932.255735763887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45932.255735763887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45932.255735763887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45932.255735763887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45932.255735763887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45932.255735763887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45932.255735763887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45932.255735763887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45932.255735763887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45932.255735763887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45932.255735763887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45932.255735763887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45932.255735763887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45932.255735763887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45932.255735763887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45932.255735763887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45932.255735763887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45932.255735763887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45932.255735763887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45932.255735763887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45932.255735763887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45932.255735763887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45932.255735763887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45932.255735763887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45932.255735763887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45932.255735763887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45932.255735763887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45932.255735763887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45932.255735763887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45932.255735763887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45932.255735763887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45932.255735763887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45932.255735763887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45932.255735763887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45932.255735763887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45932.255735763887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45932.255735763887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45932.255735763887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45932.255735763887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45932.255735763887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45932.255735763887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45932.255735763887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45932.255735763887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45932.255735763887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45932.255735763887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45932.255735763887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45932.255735763887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45932.255735763887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45932.255735763887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45932.255735763887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45932.255735763887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45932.255735763887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45932.255735763887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45932.255735763887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45932.255735763887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45932.255735763887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45932.255735763887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45932.255735763887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45932.255735763887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45932.255735763887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45932.255735763887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45932.255735763887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45932.255735763887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45932.255735763887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45932.255735763887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45932.255735763887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45932.255735763887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45932.255735763887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45932.255735763887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45932.255735763887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45932.255735763887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45932.255735763887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45932.255735763887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45932.255735763887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45932.255735763887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45932.255735763887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45932.255735763887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45932.255735763887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45932.255735763887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45932.255735763887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45932.255735763887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45932.255735763887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45932.255735763887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45932.255735763887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45932.255735763887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45932.255735763887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45932.255735763887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45932.255735763887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45932.255735763887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45932.255735763887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45932.255735763887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45932.255735763887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45932.255735763887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45932.255735763887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45932.255735763887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45932.255735763887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45932.255735763887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45932.255735763887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45932.255735763887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45932.255735763887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45932.255735763887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45932.255735763887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45932.255735763887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45932.255735763887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45932.255735763887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45932.255735763887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45932.255735763887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45932.255735763887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45932.255735763887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45932.255735763887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45932.255735763887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45932.255735763887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45932.255735763887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45932.255735763887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45932.255735763887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45932.255735763887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45932.255735763887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45932.255735763887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45932.255735763887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45932.255735763887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45932.255735763887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45932.255735763887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45932.255735763887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45932.255735763887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45932.255735763887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45932.255735763887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45932.255735763887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45932.255735763887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45932.255735763887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45932.255735763887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45932.255735763887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45932.255735763887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45932.255735763887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45932.255735763887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45932.255735763887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45932.255735763887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45932.255735763887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45932.255735763887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45932.255735763887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45932.255735763887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45932.255735763887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45932.255735763887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45932.255735763887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45932.255735763887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45932.255735763887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45932.255735763887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45932.255735763887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45932.255735763887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45932.255735763887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45932.255735763887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45932.255735763887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45932.255735763887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45932.255735763887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45932.255735763887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45932.255735763887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45932.255735763887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45932.255735763887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45932.255735763887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45932.255735763887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45932.255735763887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45932.255735763887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45932.255735763887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45932.255735763887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45932.255735763887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45932.255735763887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45932.255735763887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45932.255735763887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45932.255735763887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45932.255735763887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45932.255735763887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45932.255735763887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45932.255735763887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45932.255735763887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45932.255735763887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45932.255735763887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45932.255735763887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45932.255735763887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45932.255735763887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45932.255735763887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45932.255735763887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45932.255735763887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45932.255735763887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45932.255735763887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45932.255735763887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45932.255735763887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45932.255735763887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45932.255735763887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45932.255735763887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45932.255735763887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45932.255735763887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45932.255735763887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45932.255735763887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45932.255735763887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45932.255735763887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45932.255735763887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45932.255735763887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45932.255735763887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45932.255735763887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45932.255735763887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45932.255735763887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45932.255735763887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45932.255735763887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45932.255735763887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45932.255735763887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45932.255735763887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45932.255735763887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45932.255735763887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45932.255735763887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45932.255735763887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45932.255735763887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45932.255735763887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45932.255735763887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45932.255735763887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45932.255735763887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45932.255735763887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45932.255735763887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45932.255735763887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45932.255735763887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45932.255735763887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45932.255735763887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45932.255735763887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45932.255735763887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45932.255735763887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45932.255735763887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45932.255735763887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45932.255735763887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45932.255735763887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45932.255735763887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45932.255735763887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45932.255735763887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45932.255735763887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45932.255735763887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45932.255735763887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45932.255735763887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45932.255735763887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45932.255735763887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45932.255735763887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45932.255735763887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45932.255735763887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45932.255735763887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45932.255735763887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45932.255735763887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45932.255735763887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45932.255735763887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45932.255735763887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45932.255735763887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45932.255735763887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45932.255735763887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45932.255735763887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45932.255735763887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45932.255735763887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45932.255735763887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45932.255735763887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45932.255735763887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45932.255735763887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45932.255735763887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45932.255735763887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45932.255735763887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45932.255735763887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45932.255735763887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45932.255735763887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45932.255735763887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45932.255735763887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45932.255735763887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45932.255735763887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45932.255735763887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45932.255735763887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45932.255735763887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45932.255735763887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45932.255735763887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45932.255735763887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45932.255735763887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45932.255735763887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45932.255735763887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45932.255735763887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45932.255735763887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45932.255735763887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45932.255735763887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45932.255735763887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45932.255735763887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45932.255735763887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45932.255735763887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45932.255735763887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45932.255735763887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45932.255735763887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45932.255735763887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45932.255735763887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45932.255735763887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45932.255735763887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45932.255735763887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45932.255735763887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45932.255735763887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45932.255735763887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45932.255735763887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45932.255735763887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45932.255735763887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45932.255735763887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45932.255735763887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45932.255735763887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45932.255735763887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45932.255735763887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45932.255735763887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45932.255735763887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45932.255735763887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45932.255735763887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45932.255735763887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45932.255735763887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45932.255735763887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45932.255735763887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45932.255735763887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45932.255735763887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45932.255735763887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45932.255735763887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45932.255735763887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45932.255735763887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45932.255735763887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45932.255735763887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45932.255735763887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45932.255735763887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45932.255735763887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45932.255735763887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45932.255735763887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45932.255735763887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45932.255735763887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45932.255735763887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45932.255735763887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45932.255735763887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45932.255735763887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45932.255735763887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45932.255735763887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45932.255735763887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45932.255735763887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45932.255735763887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45932.255735763887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45932.255735763887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45932.255735763887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45932.255735763887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45932.255735763887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45932.255735763887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45932.255735763887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45932.255735763887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45932.255735763887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45932.255735763887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45932.255735763887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45932.255735763887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45932.255735763887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45932.255735763887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45932.255735763887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45932.255735763887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45932.255735763887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45932.255735763887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45932.255735763887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45932.255735763887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45932.255735763887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45932.255735763887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45932.255735763887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45932.255735763887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45932.255735763887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45932.255735763887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45932.255735763887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45932.255735763887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45932.255735763887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45932.255735763887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45932.255735763887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45932.255735763887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45932.255735763887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45932.255735763887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45932.255735763887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45932.255735763887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45932.255735763887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45932.255735763887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45932.255735763887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45932.255735763887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45932.255735763887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45932.255735763887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45932.255735763887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45932.255735763887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45932.255735763887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45932.255735763887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45932.255735763887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45932.255735763887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45932.255735763887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45932.255735763887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45932.255735763887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45932.255735763887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45932.255735763887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45932.255735763887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45932.255735763887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45932.255735763887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45932.255735763887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45932.255735763887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45932.255735763887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45932.255735763887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45932.255735763887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45932.255735763887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45932.255735763887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45932.255735763887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45932.255735763887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45932.255735763887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45932.255735763887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45932.255735763887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45932.255735763887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45932.255735763887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45932.255735763887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45932.255735763887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45932.255735763887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45932.255735763887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45932.255735763887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45932.255735763887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45932.255735763887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45932.255735763887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45932.255735763887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45932.255735763887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45932.255735763887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45932.255735763887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45932.255735763887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45932.255735763887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45932.255735763887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45932.255735763887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45932.255735763887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45932.255735763887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45932.255735763887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45932.255735763887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45932.255735763887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45932.255735763887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45932.255735763887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45932.255735763887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45932.255735763887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45932.255735763887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45932.255735763887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45932.255735763887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45932.255735763887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45932.255735763887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45932.255735763887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45932.255735763887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45932.255735763887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45932.255735763887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45932.255735763887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45932.255735763887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45932.255735763887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45932.255735763887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45932.255735763887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45932.255735763887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45932.255735763887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45932.255735763887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45932.255735763887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45932.255735763887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45932.255735763887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45932.255735763887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45932.255735763887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45932.255735763887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45932.255735763887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45932.255735763887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45932.255735763887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45932.255735763887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45932.255735763887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45932.255735763887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45932.255735763887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45932.255735763887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45932.255735763887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45932.255735763887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45932.255735763887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45932.255735763887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45932.255735763887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45932.255735763887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45932.255735763887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45932.255735763887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45932.255735763887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45932.255735763887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45932.255735763887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45932.255735763887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45932.255735763887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45932.255735763887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45932.255735763887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45932.255735763887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45932.255735763887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45932.255735763887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45932.255735763887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45932.255735763887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45932.255735763887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45932.255735763887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45932.255735763887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45932.255735763887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45932.255735763887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45932.255735763887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45932.255735763887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45932.255735763887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45932.255735763887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45932.255735763887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45932.255735763887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45932.255735763887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45932.255735763887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45932.255735763887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45932.255735763887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45932.255735763887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45932.255735763887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45932.255735763887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45932.255735763887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45932.255735763887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45932.255735763887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45932.255735763887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45932.255735763887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45932.255735763887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45932.255735763887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45932.255735763887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45932.255735763887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45932.255735763887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45932.255735763887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45932.255735763887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45932.255735763887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45932.255735763887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45932.255735763887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45932.255735763887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45932.255735763887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45932.255735763887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45932.255735763887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45932.255735763887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45932.255735763887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45932.255735763887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45932.255735763887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45932.255735763887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45932.255735763887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45932.255735763887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45932.255735763887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45932.255735763887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45932.255735763887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45932.255735763887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45932.255735763887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45932.255735763887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45932.255735763887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45932.255735763887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45932.255735763887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45932.255735763887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45932.255735763887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45932.255735763887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45932.255735763887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45932.255735763887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45932.255735763887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45932.255735763887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45932.255735763887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45932.255735763887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45932.255735763887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45932.255735763887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45932.255735763887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45932.255735763887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45932.255735763887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45932.255735763887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45932.255735763887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45932.255735763887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45932.255735763887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45932.255735763887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45932.255735763887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45932.255735763887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45932.255735763887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45932.255735763887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45932.255735763887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45932.255735763887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45932.255735763887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45932.255735763887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45932.255735763887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45932.255735763887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45932.255735763887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45932.255735763887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45932.255735763887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45932.255735763887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45932.255735763887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45932.255735763887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45932.255735763887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45932.255735763887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45932.255735763887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45932.255735763887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45932.255735763887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45932.255735763887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45932.255735763887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45932.255735763887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45932.255735763887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45932.255735763887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45932.255735763887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45932.255735763887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45932.255735763887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45932.255735763887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45932.255735763887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45932.255735763887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45932.255735763887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45932.255735763887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45932.255735763887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45932.255735763887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45932.255735763887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45932.255735763887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45932.255735763887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45932.255735763887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45932.255735763887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45932.255735763887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45932.255735763887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45932.255735763887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45932.255735763887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45932.255735763887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45932.255735763887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45932.255735763887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45932.255735763887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45932.255735763887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45932.255735763887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45932.255735763887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45932.255735763887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45932.255735763887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45932.255735763887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45932.255735763887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45932.255735763887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45932.255735763887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45932.255735763887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45932.255735763887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45932.255735763887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45932.255735763887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45932.255735763887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45932.255735763887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45932.255735763887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45932.255735763887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45932.255735763887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45932.255735763887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45932.255735763887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45932.255735763887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45932.255735763887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45932.255735763887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45932.255735763887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45932.255735763887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45932.255735763887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45932.255735763887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45932.255735763887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45932.255735763887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45932.255735763887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45932.255735763887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45932.255735763887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45932.255735763887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45932.255735763887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45932.255735763887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45932.255735763887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45932.255735763887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45932.255735763887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45932.255735763887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45932.255735763887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45932.255735763887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45932.255735763887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45932.255735763887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45932.255735763887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45932.255735763887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45932.255735763887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45932.255735763887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45932.255735763887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45932.255735763887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45932.255735763887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45932.255735763887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45932.255735763887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45932.255735763887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45932.255735763887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45932.255735763887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45932.255735763887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45932.255735763887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45932.255735763887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45932.255735763887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45932.255735763887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45932.255735763887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45932.255735763887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45932.255735763887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45932.255735763887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45932.255735763887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45932.255735763887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45932.255735763887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45932.255735763887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45932.255735763887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45932.255735763887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45932.255735763887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45932.255735763887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45932.255735763887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45932.255735763887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45932.255735763887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45932.255735763887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45932.255735763887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45932.255735763887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45932.255735763887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45932.255735763887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45932.255735763887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45932.255735763887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45932.255735763887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45932.255735763887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45932.255735763887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45932.255735763887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45932.255735763887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45932.255735763887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45932.255735763887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45932.255735763887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45932.255735763887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45932.255735763887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45932.255735763887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45932.255735763887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45932.255735763887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45932.255735763887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45932.255735763887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45932.255735763887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45932.255735763887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45932.255735763887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45932.255735763887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45932.255735763887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45932.255735763887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45932.255735763887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45932.255735763887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45932.255735763887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45932.255735763887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45932.255735763887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45932.255735763887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45932.255735763887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45932.255735763887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45932.255735763887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45932.255735763887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45932.255735763887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45932.255735763887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45932.255735763887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45932.255735763887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45932.255735763887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45932.255735763887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45932.255735763887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45932.255735763887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45932.255735763887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45932.255735763887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45932.255735763887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45932.255735763887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45932.255735763887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45932.255735763887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45932.255735763887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45932.255735763887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45932.255735763887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45932.255735763887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45932.255735763887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45932.255735763887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45932.255735763887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45932.255735763887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45932.255735763887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45932.255735763887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45932.255735763887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45932.255735763887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45932.255735763887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45932.255735763887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45932.255735763887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45932.255735763887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45932.255735763887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45932.255735763887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45932.255735763887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45932.255735763887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45932.255735763887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45932.255735763887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45932.255735763887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45932.255735763887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45932.255735763887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45932.255735763887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45932.255735763887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45932.255735763887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45932.255735763887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45932.255735763887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45932.255735763887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45932.255735763887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45932.255735763887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45932.255735763887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45932.255735763887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45932.255735763887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45932.255735763887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45932.255735763887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45932.255735763887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45932.255735763887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45932.255735763887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45932.255735763887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45932.255735763887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45932.255735763887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45932.255735763887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45932.255735763887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45932.255735763887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45932.255735763887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45932.255735763887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45932.255735763887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45932.255735763887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45932.255735763887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45932.255735763887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45932.255735763887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45932.255735763887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45932.255735763887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45932.255735763887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45932.255735763887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45932.255735763887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45932.255735763887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45932.255735763887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45932.255735763887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45932.255735763887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45932.255735763887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45932.255735763887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45932.255735763887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45932.255735763887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45932.255735763887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45932.255735763887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45932.255735763887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45932.255735763887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45932.255735763887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45932.255735763887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45932.255735763887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45932.255735763887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45932.255735763887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45932.255735763887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45932.255735763887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45932.255735763887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45932.255735763887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45932.255735763887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45932.255735763887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45932.255735763887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45932.255735763887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45932.255735763887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45932.255735763887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45932.255735763887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45932.255735763887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45932.255735763887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45932.255735763887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45932.255735763887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45932.255735763887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45932.255735763887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45932.255735763887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45932.255735763887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45932.255735763887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45932.255735763887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45932.255735763887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45932.255735763887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45932.255735763887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45932.255735763887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45932.255735763887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45932.255735763887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45932.255735763887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45932.255735763887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45932.255735763887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45932.255735763887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45932.255735763887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45932.255735763887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45932.255735763887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45932.255735763887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45932.255735763887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45932.255735763887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45932.255735763887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45932.255735763887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45932.255735763887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45932.255735763887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45932.255735763887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45932.255735763887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45932.255735763887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45932.255735763887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45932.255735763887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45932.255735763887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45932.255735763887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45932.255735763887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45932.255735763887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45932.255735763887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45932.255735763887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45932.255735763887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45932.255735763887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45932.255735763887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45932.255735763887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45932.255735763887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45932.255735763887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45932.255735763887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45932.255735763887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45932.255735763887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45932.255735763887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45932.255735763887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45932.255735763887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45932.255735763887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45932.255735763887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45932.255735763887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45932.255735763887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45932.255735763887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45932.255735763887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45932.255735763887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45932.255735763887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45932.255735763887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45932.255735763887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45932.255735763887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45932.255735763887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45932.255735763887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45932.255735763887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45932.255735763887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45932.255735763887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45932.255735763887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45932.255735763887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45932.255735763887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45932.255735763887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45932.255735763887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45932.255735763887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45932.255735763887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45932.255735763887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45932.255735763887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45932.255735763887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45932.255735763887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45932.255735763887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45932.255735763887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45932.255735763887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45932.255735763887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45932.255735763887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45932.255735763887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45932.255735763887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45932.255735763887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45932.255735763887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45932.255735763887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45932.255735763887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45932.255735763887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45932.255735763887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45932.255735763887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45932.255735763887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45932.255735763887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45932.255735763887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45932.255735763887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45932.255735763887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45932.255735763887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45932.255735763887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45932.255735763887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45932.255735763887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45932.255735763887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45932.255735763887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45932.255735763887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45932.255735763887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45932.255735763887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45932.255735763887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45932.255735763887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45932.255735763887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45932.255735763887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45932.255735763887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45932.255735763887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45932.255735763887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45932.255735763887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45932.255735763887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45932.255735763887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45932.255735763887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45932.255735763887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45932.255735763887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45932.255735763887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45932.255735763887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45932.255735763887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45932.255735763887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45932.255735763887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45932.255735763887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45932.255735763887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45932.255735763887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45932.255735763887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45932.255735763887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45932.255735763887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45932.255735763887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45932.255735763887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45932.255735763887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45932.255735763887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45932.255735763887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45932.255735763887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45932.255735763887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45932.255735763887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45932.255735763887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45932.255735763887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45932.255735763887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45932.255735763887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45932.255735763887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45932.255735763887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45932.255735763887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45932.255735763887</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228.77501817129087</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1.3654579861104139</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36334</v>
      </c>
      <c r="E4" s="112" t="s">
        <v>38964</v>
      </c>
      <c r="F4" s="113">
        <v>45931.942245370374</v>
      </c>
      <c r="G4" s="114">
        <f ca="1">IFERROR(NOW()-F4,"")</f>
        <v>0.31349039351334795</v>
      </c>
      <c r="H4" s="113">
        <v>45931.936539351853</v>
      </c>
      <c r="I4" s="110" t="str">
        <f>IFERROR(VLOOKUP(D4,DB!A:F,6,0),"")</f>
        <v>Generator-SG</v>
      </c>
      <c r="J4" s="110" t="str">
        <f>IFERROR(VLOOKUP(D4,DB!A:G,7,0),"")</f>
        <v>No BB Shifted</v>
      </c>
      <c r="K4" s="115" t="s">
        <v>39066</v>
      </c>
      <c r="L4" s="107" t="str">
        <f>IFERROR(VLOOKUP(D4,DB!A:I,9,0),"")</f>
        <v>Latis</v>
      </c>
    </row>
    <row r="5" spans="1:16" ht="15" customHeight="1">
      <c r="A5" s="110"/>
      <c r="B5" s="110" t="str">
        <f>IFERROR(VLOOKUP(D5,DB!A:K,11,0),"")</f>
        <v/>
      </c>
      <c r="C5" s="111"/>
      <c r="D5" s="107"/>
      <c r="E5" s="112"/>
      <c r="F5" s="113"/>
      <c r="G5" s="114">
        <f ca="1">IFERROR(NOW()-F5,"")</f>
        <v>45932.255735763887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45932.255735763887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45932.255735763887</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45932.255735763887</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45932.255735763887</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45932.255735763887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45932.255735763887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45932.255735763887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45932.255735763887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45932.255735763887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45932.255735763887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45932.255735763887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45932.255735763887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45932.255735763887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45932.255735763887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45932.255735763887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45932.255735763887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45932.255735763887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45932.255735648148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45932.255735648148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45932.255735648148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45932.255735648148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45932.255735648148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45932.255735648148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40.423675578698749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6.0668584490704234</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45932.255735763887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45932.255735763887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45932.255735763887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45932.255735763887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45932.255735763887</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45932.255735763887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45932.255735763887</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45932.255735763887</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45932.255735763887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45932.255735763887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45932.255735763887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45932.255735763887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45932.255735763887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45932.255735763887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45932.255735763887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45932.255735763887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45932.255735763887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45932.255735763887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45932.255735763887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45932.255735763887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45932.255735763887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45932.255735763887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45932.255735763887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45932.255735763887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45932.255735763887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45932.255735763887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45932.255735763887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45932.255735763887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45932.255735763887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45932.255735763887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45932.255735763887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45932.255735763887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45932.255735763887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45932.255735763887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45932.255735763887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45932.255735763887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45932.255735763887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45932.255735763887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45932.255735763887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45932.255735763887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45932.255735763887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45932.255735763887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45932.255735763887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45932.255735763887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45932.255735763887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45932.255735763887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45932.255735763887</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45932.255735763887</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45932.255735648148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45932.255735648148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45932.255735648148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45932.255735648148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45932.255735648148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45932.255735648148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45932.255735648148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45932.255735763887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45932.255735763887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45932.255735763887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45932.255735763887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45932.255735763887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45932.255735763887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45932.255735763887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45932.255735763887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45932.255735763887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45932.255735763887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45932.255735763887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45932.255735763887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45932.255735763887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45932.255735763887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45932.255735763887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45932.255735763887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45932.255735763887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45932.255735763887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45932.255735763887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45932.255735763887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45932.255735763887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45932.255735763887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45932.255735763887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45932.255735763887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45932.255735763887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45932.255735763887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45932.255735763887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45932.255735763887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45932.255735763887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45932.255735763887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45932.255735763887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45932.255735763887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45932.255735763887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45932.255735763887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45932.255735763887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45932.255735763887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45932.255735763887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45932.255735763887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45932.255735763887</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45932.255735763887</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45932.255735648148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45932.255735648148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45932.255735648148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45932.255735648148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45932.255735648148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45932.255735648148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45932.255735648148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45932.255735648148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45932.255735648148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45932.255735648148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45932.255735648148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45932.255735648148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45932.255735648148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45932.255735648148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45932.255735648148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45932.255735648148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45932.255735648148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45932.255735648148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45932.255735648148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45932.255735648148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45932.255735648148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45932.255735648148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45932.255735648148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45932.255735648148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45932.255735648148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45932.255735648148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45932.255735648148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45932.255735648148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45932.255735648148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45932.255735648148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45932.255735648148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45932.255735648148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45932.255735648148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45932.255735648148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45932.255735648148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45932.255735648148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45932.255735648148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45932.255735648148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45932.255735648148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45932.255735648148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45932.255735648148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45932.255735648148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45932.255735648148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45932.255735648148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45932.255735648148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45932.255735648148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45932.255735648148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45932.255735648148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45932.255735648148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45932.255735648148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45932.255735648148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45932.255735648148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45932.255735648148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45932.255735648148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45932.255735648148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45932.255735648148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45932.255735648148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45932.255735648148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45932.255735648148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45932.255735648148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45932.255735648148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45932.255735648148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45932.255735648148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45932.255735648148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45932.255735648148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45932.255735648148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45932.255735648148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45932.255735648148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45932.255735648148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45932.255735648148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45932.255735648148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45932.255735648148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45932.255735648148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45932.255735648148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45932.255735648148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45932.255735648148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45932.255735648148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45932.255735648148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45932.255735648148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45932.255735648148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45932.255735648148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45932.255735648148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45932.255735648148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45932.255735648148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45932.255735648148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45932.255735648148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45932.255735648148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45932.255735648148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45932.255735648148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45932.255735648148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45932.255735648148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45932.255735648148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45932.255735648148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45932.255735648148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45932.255735648148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45932.255735648148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45932.255735648148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45932.255735648148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45932.255735648148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45932.255735648148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45932.255735648148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45932.255735648148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45932.255735648148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45932.255735648148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45932.255735648148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45932.255735648148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45932.255735648148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45932.255735648148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45932.255735648148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45932.255735648148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45932.255735648148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45932.255735648148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45932.255735648148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45932.255735648148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45932.255735648148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45932.255735648148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45932.255735648148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45932.255735648148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45932.255735648148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45932.255735648148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45932.255735648148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45932.255735648148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4"/>
  <sheetViews>
    <sheetView tabSelected="1"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3.1120203703685547</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5.4828884259259212</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0.45474027777527226</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39076</v>
      </c>
      <c r="B5" s="140" t="str">
        <f>IFERROR(VLOOKUP(D5,DB!A:K,11,0),"")</f>
        <v>R6</v>
      </c>
      <c r="C5" s="140">
        <v>2</v>
      </c>
      <c r="D5" s="140" t="s">
        <v>38941</v>
      </c>
      <c r="E5" s="140" t="s">
        <v>39072</v>
      </c>
      <c r="F5" s="141">
        <v>45931.827256944445</v>
      </c>
      <c r="G5" s="142">
        <f ca="1">IFERROR(NOW()-F5,"-")</f>
        <v>0.42847870370314922</v>
      </c>
      <c r="H5" s="141">
        <v>45931.799745370372</v>
      </c>
      <c r="I5" s="140" t="str">
        <f>IFERROR(VLOOKUP(D5,DB!A:F,6,0),"")</f>
        <v>Generator-SG</v>
      </c>
      <c r="J5" s="140" t="str">
        <f>IFERROR(VLOOKUP(D5,DB!A:G,7,0),"")</f>
        <v>Vandalized</v>
      </c>
      <c r="K5" s="140" t="s">
        <v>39077</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39078</v>
      </c>
      <c r="B6" s="140" t="str">
        <f>IFERROR(VLOOKUP(D6,DB!A:K,11,0),"")</f>
        <v>R6</v>
      </c>
      <c r="C6" s="140">
        <v>1</v>
      </c>
      <c r="D6" s="140" t="s">
        <v>34355</v>
      </c>
      <c r="E6" s="140" t="s">
        <v>39072</v>
      </c>
      <c r="F6" s="145">
        <v>45932.181666666664</v>
      </c>
      <c r="G6" s="142">
        <f t="shared" ref="G6:G9" ca="1" si="0">IFERROR(NOW()-F6,"-")</f>
        <v>7.4068981484742835E-2</v>
      </c>
      <c r="H6" s="145">
        <v>45932.175821759258</v>
      </c>
      <c r="I6" s="140" t="str">
        <f>IFERROR(VLOOKUP(D6,DB!A:F,6,0),"")</f>
        <v>SCECO</v>
      </c>
      <c r="J6" s="140" t="str">
        <f>IFERROR(VLOOKUP(D6,DB!A:G,7,0),"")</f>
        <v>Vandalized</v>
      </c>
      <c r="K6" s="140" t="s">
        <v>39079</v>
      </c>
      <c r="L6" s="140" t="str">
        <f>IFERROR(VLOOKUP(D6,DB!A:I,9,0),"")</f>
        <v>Latis</v>
      </c>
    </row>
    <row r="7" spans="1:16383" ht="31.5" customHeight="1">
      <c r="A7" s="121"/>
      <c r="B7" s="140" t="str">
        <f>IFERROR(VLOOKUP(D7,DB!A:K,11,0),"")</f>
        <v/>
      </c>
      <c r="C7" s="140"/>
      <c r="D7" s="140"/>
      <c r="E7" s="140"/>
      <c r="F7" s="140"/>
      <c r="G7" s="142">
        <f t="shared" ca="1" si="0"/>
        <v>45932.255735648148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t="shared" ca="1" si="0"/>
        <v>45932.255735648148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2">
        <f t="shared" ca="1" si="0"/>
        <v>45932.255735648148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45932.255735763887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45932.255735763887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45932.255735763887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45932.255735763887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45932.255735763887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45932.255735763887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45932.255735763887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45932.255735763887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45932.255735763887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45932.255735763887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45932.255735763887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45932.255735763887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45932.255735763887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45932.255735763887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45932.255735763887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45932.255735763887</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45932.255735763887</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45932.255735763887</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45932.255735763887</v>
      </c>
      <c r="H28" s="140"/>
      <c r="I28" s="140" t="str">
        <f>IFERROR(VLOOKUP(D28,DB!A:F,6,0),"")</f>
        <v/>
      </c>
      <c r="J28" s="140" t="str">
        <f>IFERROR(VLOOKUP(D28,DB!A:G,7,0),"")</f>
        <v/>
      </c>
      <c r="K28" s="140"/>
      <c r="L28" s="140" t="str">
        <f>IFERROR(VLOOKUP(D28,DB!A:I,9,0),"")</f>
        <v/>
      </c>
    </row>
    <row r="29" spans="1:12" ht="31.5" customHeight="1">
      <c r="A29" s="121"/>
      <c r="B29" s="120" t="str">
        <f>IFERROR(VLOOKUP(D29,DB!A:K,11,0),"")</f>
        <v/>
      </c>
      <c r="C29" s="122"/>
      <c r="D29" s="120"/>
      <c r="E29" s="123"/>
      <c r="F29" s="124"/>
      <c r="G29" s="89">
        <f ca="1">IFERROR(NOW()-F29,"-")</f>
        <v>45932.255735763887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45932.255735763887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45932.255735763887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45932.255735763887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45932.255735763887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45932.255735763887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45932.255735763887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45932.255735763887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45932.255735763887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45932.255735763887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45932.255735763887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45932.255735763887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45932.255735763887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45932.255735763887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45932.255735763887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45932.255735763887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45932.255735763887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45932.255735763887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45932.255735763887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45932.255735763887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45932.255735763887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45932.255735763887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45932.255735763887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45932.255735763887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45932.255735763887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45932.255735763887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45932.255735763887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45932.255735763887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45932.255735763887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45932.255735763887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45932.255735763887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45932.255735763887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45932.255735763887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45932.255735763887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45932.255735763887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45932.255735763887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45932.255735763887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45932.255735763887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45932.255735763887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45932.255735763887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45932.255735763887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45932.255735763887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45932.255735763887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45932.255735763887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45932.255735763887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45932.255735763887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45932.255735763887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45932.255735763887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45932.255735763887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45932.255735763887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45932.255735763887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45932.255735763887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45932.255735763887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45932.255735763887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45932.255735763887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45932.255735763887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45932.255735763887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45932.255735763887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45932.255735763887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45932.255735763887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45932.255735763887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45932.255735763887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45932.255735763887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45932.255735763887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45932.255735763887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45932.255735763887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45932.255735763887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45932.255735763887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45932.255735763887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45932.255735763887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45932.255735763887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45932.255735763887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45932.255735763887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45932.255735763887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45932.255735763887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45932.255735763887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45932.255735763887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45932.255735763887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45932.255735763887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45932.255735763887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45932.255735763887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45932.255735763887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45932.255735763887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45932.255735763887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45932.255735763887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45932.255735763887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45932.255735763887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45932.255735763887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45932.255735763887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45932.255735763887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45932.255735763887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45932.255735763887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45932.255735763887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45932.255735763887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45932.255735763887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45932.255735763887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45932.255735763887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45932.255735763887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45932.255735763887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45932.255735763887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45932.255735763887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45932.255735763887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45932.255735763887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45932.255735763887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45932.255735763887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45932.255735763887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45932.255735763887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45932.255735763887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45932.255735763887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45932.255735763887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45932.255735763887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45932.255735763887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45932.255735763887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45932.255735763887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45932.255735763887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45932.255735763887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45932.255735763887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45932.255735763887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45932.255735763887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45932.255735763887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45932.255735763887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45932.255735763887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45932.255735763887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45932.255735763887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45932.255735763887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45932.255735763887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45932.255735763887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45932.255735763887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45932.255735763887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45932.255735763887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45932.255735763887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45932.255735763887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45932.255735763887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45932.255735763887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45932.255735763887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45932.255735763887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45932.255735763887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45932.255735763887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45932.255735763887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45932.255735763887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45932.255735763887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45932.255735763887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45932.255735763887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45932.255735763887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45932.255735763887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45932.255735763887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45932.255735763887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45932.255735763887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45932.255735763887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45932.255735763887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45932.255735763887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45932.255735763887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45932.255735763887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45932.255735763887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45932.255735763887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45932.255735763887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45932.255735763887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45932.255735763887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45932.255735763887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45932.255735763887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45932.255735763887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45932.255735763887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45932.255735763887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45932.255735763887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45932.255735763887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45932.255735763887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45932.255735763887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45932.255735763887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45932.255735763887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45932.255735763887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45932.255735763887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45932.255735763887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45932.255735763887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45932.255735763887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45932.255735763887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45932.255735763887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45932.255735763887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45932.255735763887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45932.255735763887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45932.255735763887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45932.255735763887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45932.255735763887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45932.255735763887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45932.255735763887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45932.255735763887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45932.255735763887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45932.255735763887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45932.255735763887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45932.255735763887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45932.255735763887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45932.255735763887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45932.255735763887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45932.255735763887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45932.255735763887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45932.255735763887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45932.255735763887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45932.255735763887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45932.255735763887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45932.255735763887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45932.255735763887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45932.255735763887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45932.255735763887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45932.255735763887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45932.255735763887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45932.255735763887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45932.255735763887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45932.255735763887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45932.255735763887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45932.255735763887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45932.255735763887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45932.255735763887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45932.255735763887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45932.255735763887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45932.255735763887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45932.255735763887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45932.255735763887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45932.255735763887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45932.255735763887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45932.255735763887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45932.255735763887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45932.255735763887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45932.255735763887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45932.255735763887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45932.255735763887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45932.255735763887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45932.255735763887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45932.255735763887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45932.255735763887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45932.255735763887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45932.255735763887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45932.255735763887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45932.255735763887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45932.255735763887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45932.255735763887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45932.255735763887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45932.255735763887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45932.255735763887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45932.255735763887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45932.255735763887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45932.255735763887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45932.255735763887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45932.255735763887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45932.255735763887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45932.255735763887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45932.255735763887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45932.255735763887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45932.255735763887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45932.255735763887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45932.255735763887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45932.255735763887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45932.255735763887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45932.255735763887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45932.255735763887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45932.255735763887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45932.255735763887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45932.255735763887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45932.255735763887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45932.255735763887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45932.255735763887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45932.255735763887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45932.255735763887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45932.255735763887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45932.255735763887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45932.255735763887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45932.255735763887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45932.255735763887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45932.255735763887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45932.255735763887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45932.255735763887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45932.255735763887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45932.255735763887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45932.255735763887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45932.255735763887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45932.255735763887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45932.255735763887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45932.255735763887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45932.255735763887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45932.255735763887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45932.255735763887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45932.255735763887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45932.255735763887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45932.255735763887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45932.255735763887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45932.255735763887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45932.255735763887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45932.255735763887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45932.255735763887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45932.255735763887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45932.255735763887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45932.255735763887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45932.255735763887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45932.255735763887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45932.255735763887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45932.255735763887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45932.255735763887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45932.255735763887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45932.255735763887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45932.255735763887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45932.255735763887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45932.255735763887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45932.255735763887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45932.255735763887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45932.255735763887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45932.255735763887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45932.255735763887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45932.255735763887</v>
      </c>
      <c r="H334" s="124"/>
      <c r="I334" s="120" t="str">
        <f>IFERROR(VLOOKUP(D334,DB!A:F,6,0),"")</f>
        <v/>
      </c>
      <c r="J334" s="119" t="str">
        <f>IFERROR(VLOOKUP(D334,DB!A:G,7,0),"")</f>
        <v/>
      </c>
      <c r="K334" s="125"/>
      <c r="L334" s="126" t="str">
        <f>IFERROR(VLOOKUP(D334,DB!A:I,9,0),"")</f>
        <v/>
      </c>
    </row>
  </sheetData>
  <dataValidations count="2">
    <dataValidation allowBlank="1" showInputMessage="1" showErrorMessage="1" sqref="E1" xr:uid="{380493DB-286A-4683-AF55-C78F04945A49}"/>
    <dataValidation type="list" allowBlank="1" showInputMessage="1" showErrorMessage="1" sqref="D10:D13 E7:E3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2025-10-02T03:10:18Z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