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25" documentId="13_ncr:1_{F6CB121F-512D-4AA6-A0C1-0FB36C537598}" xr6:coauthVersionLast="47" xr6:coauthVersionMax="47" xr10:uidLastSave="{A48BBFA5-4E19-400E-97BE-60976E45956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<sst xmlns="http://schemas.openxmlformats.org/spreadsheetml/2006/main" count="179034" uniqueCount="39109">
  <si>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</si>
  <si>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</si>
  <si>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</si>
  <si>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</si>
  <si>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</si>
  <si>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</si>
  <si>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</si>
  <si>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</si>
  <si>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</si>
  <si>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</si>
  <si>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</si>
  <si>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</si>
  <si>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</si>
  <si>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</si>
  <si>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</si>
  <si>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</si>
  <si>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</si>
  <si>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</si>
  <si>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</si>
  <si>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</si>
  <si>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</si>
  <si>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</si>
  <si>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</si>
  <si>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</si>
  <si>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</si>
  <si>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</si>
  <si>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</si>
  <si>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</si>
  <si>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</si>
  <si>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</si>
  <si>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</si>
  <si>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</si>
  <si>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</si>
  <si>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</si>
  <si>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</si>
  <si>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</si>
  <si>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</si>
  <si>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</si>
  <si>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</si>
  <si>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</si>
  <si>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</si>
  <si>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</si>
  <si>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</si>
  <si>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</si>
  <si>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</si>
  <si>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</si>
  <si>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</si>
  <si>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</si>
  <si>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</si>
  <si>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</si>
  <si>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</si>
  <si>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</si>
  <si>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</si>
  <si>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</si>
  <si>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</si>
  <si>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</si>
  <si>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</si>
  <si>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</si>
  <si>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</si>
  <si>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</si>
  <si>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</si>
  <si>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</si>
  <si>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</si>
  <si>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</si>
  <si>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</si>
  <si>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</si>
  <si>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</si>
  <si>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</si>
  <si>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</si>
  <si>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</si>
  <si>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</si>
  <si>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</si>
  <si>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</si>
  <si>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</si>
  <si>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</si>
  <si>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</si>
  <si>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</si>
  <si>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</si>
  <si>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</si>
  <si>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</si>
  <si>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</si>
  <si>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</si>
  <si>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</si>
  <si>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</si>
  <si>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</si>
  <si>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</si>
  <si>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</si>
  <si>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</si>
  <si>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</si>
  <si>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</si>
  <si>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</si>
  <si>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</si>
  <si>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</si>
  <si>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</si>
  <si>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</si>
  <si>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</si>
  <si>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</si>
  <si>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</si>
  <si>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</si>
  <si>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</si>
  <si>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</si>
  <si>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</si>
  <si>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</si>
  <si>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</si>
  <si>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</si>
  <si>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</si>
  <si>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</si>
  <si>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</si>
  <si>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</si>
  <si>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</si>
  <si>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</si>
  <si>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</si>
  <si>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</si>
  <si>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</si>
  <si>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</si>
  <si>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</si>
  <si>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</si>
  <si>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</si>
  <si>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</si>
  <si>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</si>
  <si>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</si>
  <si>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</si>
  <si>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</si>
  <si>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</si>
  <si>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</si>
  <si>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</si>
  <si>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</si>
  <si>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</si>
  <si>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</si>
  <si>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</si>
  <si>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</si>
  <si>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</si>
  <si>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</si>
  <si>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</si>
  <si>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</si>
  <si>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</si>
  <si>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</si>
  <si>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</si>
  <si>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</si>
  <si>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</si>
  <si>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</si>
  <si>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</si>
  <si>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</si>
  <si>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</si>
  <si>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</si>
  <si>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</si>
  <si>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</si>
  <si>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</si>
  <si>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</si>
  <si>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</si>
  <si>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</si>
  <si>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</si>
  <si>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</si>
  <si>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</si>
  <si>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</si>
  <si>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</si>
  <si>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</si>
  <si>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</si>
  <si>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</si>
  <si>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</si>
  <si>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</si>
  <si>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</si>
  <si>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</si>
  <si>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</si>
  <si>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</si>
  <si>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</si>
  <si>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</si>
  <si>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</si>
  <si>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</si>
  <si>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</si>
  <si>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</si>
  <si>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</si>
  <si>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</si>
  <si>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</si>
  <si>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</si>
  <si>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</si>
  <si>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</si>
  <si>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</si>
  <si>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</si>
  <si>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</si>
  <si>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</si>
  <si>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</si>
  <si>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</si>
  <si>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</si>
  <si>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</si>
  <si>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</si>
  <si>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</si>
  <si>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</si>
  <si>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</si>
  <si>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</si>
  <si>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</si>
  <si>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</si>
  <si>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</si>
  <si>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</si>
  <si>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</si>
  <si>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</si>
  <si>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</si>
  <si>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</si>
  <si>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</si>
  <si>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</si>
  <si>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</si>
  <si>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</si>
  <si>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</si>
  <si>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</si>
  <si>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</si>
  <si>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</si>
  <si>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</si>
  <si>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</si>
  <si>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</si>
  <si>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</si>
  <si>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</si>
  <si>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</si>
  <si>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</si>
  <si>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</si>
  <si>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</si>
  <si>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</si>
  <si>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</si>
  <si>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</si>
  <si>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</si>
  <si>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</si>
  <si>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</si>
  <si>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</si>
  <si>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</si>
  <si>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</si>
  <si>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</si>
  <si>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</si>
  <si>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</si>
  <si>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</si>
  <si>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</si>
  <si>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</si>
  <si>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</si>
  <si>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</si>
  <si>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</si>
  <si>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</si>
  <si>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</si>
  <si>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</si>
  <si>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</si>
  <si>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</si>
  <si>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</si>
  <si>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</si>
  <si>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</si>
  <si>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</si>
  <si>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</si>
  <si>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</si>
  <si>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</si>
  <si>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</si>
  <si>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</si>
  <si>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</si>
  <si>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</si>
  <si>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</si>
  <si>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</si>
  <si>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</si>
  <si>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</si>
  <si>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</si>
  <si>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</si>
  <si>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</si>
  <si>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</si>
  <si>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</si>
  <si>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</si>
  <si>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</si>
  <si>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</si>
  <si>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</si>
  <si>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</si>
  <si>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</si>
  <si>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</si>
  <si>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</si>
  <si>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</si>
  <si>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</si>
  <si>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</si>
  <si>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</si>
  <si>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</si>
  <si>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</si>
  <si>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</si>
  <si>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</si>
  <si>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</si>
  <si>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</si>
  <si>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</si>
  <si>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</si>
  <si>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</si>
  <si>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</si>
  <si>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</si>
  <si>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</si>
  <si>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</si>
  <si>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</si>
  <si>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</si>
  <si>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</si>
  <si>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</si>
  <si>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</si>
  <si>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</si>
  <si>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</si>
  <si>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</si>
  <si>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</si>
  <si>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</si>
  <si>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</si>
  <si>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</si>
  <si>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</si>
  <si>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</si>
  <si>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</si>
  <si>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</si>
  <si>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</si>
  <si>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</si>
  <si>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</si>
  <si>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</si>
  <si>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</si>
  <si>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</si>
  <si>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</si>
  <si>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</si>
  <si>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</si>
  <si>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</si>
  <si>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</si>
  <si>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</si>
  <si>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</si>
  <si>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</si>
  <si>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</si>
  <si>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</si>
  <si>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</si>
  <si>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</si>
  <si>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</si>
  <si>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</si>
  <si>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</si>
  <si>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</si>
  <si>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</si>
  <si>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</si>
  <si>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</si>
  <si>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</si>
  <si>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</si>
  <si>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</si>
  <si>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</si>
  <si>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</si>
  <si>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</si>
  <si>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</si>
  <si>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</si>
  <si>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</si>
  <si>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</si>
  <si>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</si>
  <si>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</si>
  <si>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</si>
  <si>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</si>
  <si>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</si>
  <si>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</si>
  <si>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</si>
  <si>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</si>
  <si>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</si>
  <si>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</si>
  <si>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</si>
  <si>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</si>
  <si>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</si>
  <si>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</si>
  <si>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</si>
  <si>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</si>
  <si>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</si>
  <si>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</si>
  <si>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</si>
  <si>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</si>
  <si>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</si>
  <si>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</si>
  <si>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</si>
  <si>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</si>
  <si>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</si>
  <si>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</si>
  <si>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</si>
  <si>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</si>
  <si>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</si>
  <si>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</si>
  <si>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</si>
  <si>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</si>
  <si>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</si>
  <si>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</si>
  <si>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</si>
  <si>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</si>
  <si>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</si>
  <si>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</si>
  <si>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</si>
  <si>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</si>
  <si>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</si>
  <si>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</si>
  <si>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</si>
  <si>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</si>
  <si>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</si>
  <si>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</si>
  <si>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</si>
  <si>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</si>
  <si>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</si>
  <si>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</si>
  <si>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</si>
  <si>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</si>
  <si>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</si>
  <si>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</si>
  <si>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</si>
  <si>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</si>
  <si>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</si>
  <si>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</si>
  <si>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</si>
  <si>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</si>
  <si>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</si>
  <si>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</si>
  <si>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</si>
  <si>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</si>
  <si>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</si>
  <si>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</si>
  <si>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</si>
  <si>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</si>
  <si>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</si>
  <si>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</si>
  <si>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</si>
  <si>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</si>
  <si>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</si>
  <si>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</si>
  <si>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</si>
  <si>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</si>
  <si>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</si>
  <si>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</si>
  <si>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</si>
  <si>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</si>
  <si>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</si>
  <si>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</si>
  <si>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</si>
  <si>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</si>
  <si>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</si>
  <si>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</si>
  <si>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</si>
  <si>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</si>
  <si>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</si>
  <si>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</si>
  <si>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</si>
  <si>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</si>
  <si>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</si>
  <si>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</si>
  <si>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</si>
  <si>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</si>
  <si>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</si>
  <si>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</si>
  <si>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</si>
  <si>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</si>
  <si>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</si>
  <si>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</si>
  <si>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</si>
  <si>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</si>
  <si>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</si>
  <si>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</si>
  <si>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</si>
  <si>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</si>
  <si>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</si>
  <si>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</si>
  <si>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</si>
  <si>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</si>
  <si>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</si>
  <si>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</si>
  <si>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</si>
  <si>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</si>
  <si>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</si>
  <si>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</si>
  <si>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</si>
  <si>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</si>
  <si>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</si>
  <si>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</si>
  <si>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</si>
  <si>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</si>
  <si>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</si>
  <si>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</si>
  <si>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</si>
  <si>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</si>
  <si>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</si>
  <si>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</si>
  <si>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</si>
  <si>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</si>
  <si>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</si>
  <si>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</si>
  <si>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</si>
  <si>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</si>
  <si>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</si>
  <si>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</si>
  <si>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</si>
  <si>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</si>
  <si>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</si>
  <si>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</si>
  <si>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</si>
  <si>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</si>
  <si>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</si>
  <si>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</si>
  <si>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</si>
  <si>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</si>
  <si>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</si>
  <si>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</si>
  <si>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</si>
  <si>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</si>
  <si>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</si>
  <si>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</si>
  <si>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</si>
  <si>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</si>
  <si>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</si>
  <si>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</si>
  <si>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</si>
  <si>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</si>
  <si>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</si>
  <si>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</si>
  <si>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</si>
  <si>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</si>
  <si>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</si>
  <si>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</si>
  <si>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</si>
  <si>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</si>
  <si>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</si>
  <si>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</si>
  <si>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</si>
  <si>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</si>
  <si>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</si>
  <si>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</si>
  <si>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</si>
  <si>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</si>
  <si>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</si>
  <si>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</si>
  <si>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</si>
  <si>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</si>
  <si>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</si>
  <si>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</si>
  <si>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</si>
  <si>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</si>
  <si>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</si>
  <si>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</si>
  <si>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</si>
  <si>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</si>
  <si>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</si>
  <si>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</si>
  <si>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</si>
  <si>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</si>
  <si>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</si>
  <si>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</si>
  <si>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</si>
  <si>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</si>
  <si>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</si>
  <si>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</si>
  <si>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</si>
  <si>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</si>
  <si>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</si>
  <si>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</si>
  <si>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</si>
  <si>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</si>
  <si>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</si>
  <si>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</si>
  <si>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</si>
  <si>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</si>
  <si>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</si>
  <si>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</si>
  <si>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</si>
  <si>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</si>
  <si>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</si>
  <si>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</si>
  <si>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</si>
  <si>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</si>
  <si>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</si>
  <si>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</si>
  <si>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</si>
  <si>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</si>
  <si>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</si>
  <si>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</si>
  <si>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</si>
  <si>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</si>
  <si>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</si>
  <si>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</si>
  <si>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</si>
  <si>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</si>
  <si>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</si>
  <si>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</si>
  <si>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</si>
  <si>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</si>
  <si>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</si>
  <si>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</si>
  <si>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</si>
  <si>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</si>
  <si>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</si>
  <si>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</si>
  <si>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</si>
  <si>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</si>
  <si>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</si>
  <si>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</si>
  <si>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</si>
  <si>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</si>
  <si>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</si>
  <si>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</si>
  <si>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</si>
  <si>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</si>
  <si>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</si>
  <si>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</si>
  <si>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</si>
  <si>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</si>
  <si>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</si>
  <si>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</si>
  <si>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</si>
  <si>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</si>
  <si>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</si>
  <si>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</si>
  <si>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</si>
  <si>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</si>
  <si>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</si>
  <si>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</si>
  <si>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</si>
  <si>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</si>
  <si>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</si>
  <si>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</si>
  <si>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</si>
  <si>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</si>
  <si>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</si>
  <si>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</si>
  <si>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</si>
  <si>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</si>
  <si>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</si>
  <si>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</si>
  <si>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</si>
  <si>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</si>
  <si>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</si>
  <si>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</si>
  <si>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</si>
  <si>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</si>
  <si>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</si>
  <si>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</si>
  <si>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</si>
  <si>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</si>
  <si>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</si>
  <si>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</si>
  <si>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</si>
  <si>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</si>
  <si>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</si>
  <si>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</si>
  <si>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</si>
  <si>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</si>
  <si>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</si>
  <si>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</si>
  <si>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</si>
  <si>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</si>
  <si>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</si>
  <si>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</si>
  <si>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</si>
  <si>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</si>
  <si>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</si>
  <si>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</si>
  <si>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</si>
  <si>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</si>
  <si>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</si>
  <si>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</si>
  <si>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</si>
  <si>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</si>
  <si>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</si>
  <si>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</si>
  <si>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</si>
  <si>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</si>
  <si>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</si>
  <si>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</si>
  <si>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</si>
  <si>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</si>
  <si>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</si>
  <si>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</si>
  <si>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</si>
  <si>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</si>
  <si>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</si>
  <si>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</si>
  <si>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</si>
  <si>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</si>
  <si>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</si>
  <si>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</si>
  <si>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</si>
  <si>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</si>
  <si>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</si>
  <si>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</si>
  <si>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</si>
  <si>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</si>
  <si>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</si>
  <si>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</si>
  <si>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</si>
  <si>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</si>
  <si>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</si>
  <si>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</si>
  <si>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</si>
  <si>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</si>
  <si>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</si>
  <si>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</si>
  <si>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</si>
  <si>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</si>
  <si>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</si>
  <si>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</si>
  <si>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</si>
  <si>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</si>
  <si>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</si>
  <si>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</si>
  <si>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</si>
  <si>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</si>
  <si>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</si>
  <si>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</si>
  <si>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</si>
  <si>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</si>
  <si>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</si>
  <si>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</si>
  <si>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</si>
  <si>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</si>
  <si>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</si>
  <si>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</si>
  <si>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</si>
  <si>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</si>
  <si>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</si>
  <si>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</si>
  <si>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</si>
  <si>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</si>
  <si>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</si>
  <si>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</si>
  <si>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</si>
  <si>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</si>
  <si>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</si>
  <si>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</si>
  <si>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</si>
  <si>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</si>
  <si>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</si>
  <si>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</si>
  <si>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</si>
  <si>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</si>
  <si>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</si>
  <si>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</si>
  <si>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</si>
  <si>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</si>
  <si>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</si>
  <si>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</si>
  <si>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</si>
  <si>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</si>
  <si>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</si>
  <si>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</si>
  <si>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</si>
  <si>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</si>
  <si>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</si>
  <si>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</si>
  <si>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</si>
  <si>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</si>
  <si>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</si>
  <si>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</si>
  <si>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</si>
  <si>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</si>
  <si>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</si>
  <si>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</si>
  <si>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</si>
  <si>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</si>
  <si>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</si>
  <si>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</si>
  <si>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</si>
  <si>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</si>
  <si>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</si>
  <si>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</si>
  <si>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</si>
  <si>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</si>
  <si>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</si>
  <si>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</si>
  <si>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</si>
  <si>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</si>
  <si>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</si>
  <si>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</si>
  <si>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</si>
  <si>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</si>
  <si>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</si>
  <si>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</si>
  <si>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</si>
  <si>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</si>
  <si>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</si>
  <si>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</si>
  <si>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</si>
  <si>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</si>
  <si>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</si>
  <si>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</si>
  <si>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</si>
  <si>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</si>
  <si>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</si>
  <si>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</si>
  <si>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</si>
  <si>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</si>
  <si>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</si>
  <si>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</si>
  <si>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</si>
  <si>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</si>
  <si>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</si>
  <si>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</si>
  <si>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</si>
  <si>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</si>
  <si>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</si>
  <si>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</si>
  <si>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</si>
  <si>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</si>
  <si>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</si>
  <si>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</si>
  <si>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</si>
  <si>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</si>
  <si>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</si>
  <si>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</si>
  <si>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</si>
  <si>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</si>
  <si>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</si>
  <si>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</si>
  <si>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</si>
  <si>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</si>
  <si>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</si>
  <si>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</si>
  <si>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</si>
  <si>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</si>
  <si>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</si>
  <si>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</si>
  <si>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</si>
  <si>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</si>
  <si>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</si>
  <si>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</si>
  <si>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</si>
  <si>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</si>
  <si>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</si>
  <si>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</si>
  <si>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</si>
  <si>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</si>
  <si>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</si>
  <si>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</si>
  <si>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</si>
  <si>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</si>
  <si>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</si>
  <si>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</si>
  <si>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</si>
  <si>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</si>
  <si>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</si>
  <si>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</si>
  <si>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</si>
  <si>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</si>
  <si>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</si>
  <si>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</si>
  <si>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</si>
  <si>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</si>
  <si>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</si>
  <si>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</si>
  <si>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</si>
  <si>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</si>
  <si>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</si>
  <si>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</si>
  <si>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</si>
  <si>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</si>
  <si>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</si>
  <si>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</si>
  <si>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</si>
  <si>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</si>
  <si>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</si>
  <si>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</si>
  <si>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</si>
  <si>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</si>
  <si>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</si>
  <si>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</si>
  <si>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</si>
  <si>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</si>
  <si>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</si>
  <si>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</si>
  <si>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</si>
  <si>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</si>
  <si>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</si>
  <si>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</si>
  <si>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</si>
  <si>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</si>
  <si>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</si>
  <si>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</si>
  <si>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</si>
  <si>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</si>
  <si>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</si>
  <si>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</si>
  <si>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</si>
  <si>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</si>
  <si>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</si>
  <si>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</si>
  <si>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</si>
  <si>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</si>
  <si>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</si>
  <si>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</si>
  <si>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</si>
  <si>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</si>
  <si>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</si>
  <si>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</si>
  <si>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</si>
  <si>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</si>
  <si>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</si>
  <si>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</si>
  <si>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</si>
  <si>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</si>
  <si>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</si>
  <si>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</si>
  <si>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</si>
  <si>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</si>
  <si>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</si>
  <si>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</si>
  <si>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</si>
  <si>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</si>
  <si>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</si>
  <si>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</si>
  <si>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</si>
  <si>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</si>
  <si>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</si>
  <si>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</si>
  <si>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</si>
  <si>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</si>
  <si>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</si>
  <si>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</si>
  <si>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</si>
  <si>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</si>
  <si>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</si>
  <si>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</si>
  <si>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</si>
  <si>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</si>
  <si>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</si>
  <si>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</si>
  <si>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</si>
  <si>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</si>
  <si>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</si>
  <si>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</si>
  <si>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</si>
  <si>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</si>
  <si>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</si>
  <si>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</si>
  <si>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</si>
  <si>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</si>
  <si>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</si>
  <si>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</si>
  <si>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</si>
  <si>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</si>
  <si>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</si>
  <si>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</si>
  <si>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</si>
  <si>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</si>
  <si>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</si>
  <si>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</si>
  <si>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</si>
  <si>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</si>
  <si>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</si>
  <si>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</si>
  <si>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</si>
  <si>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</si>
  <si>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</si>
  <si>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</si>
  <si>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</si>
  <si>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</si>
  <si>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</si>
  <si>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</si>
  <si>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</si>
  <si>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</si>
  <si>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</si>
  <si>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</si>
  <si>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</si>
  <si>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</si>
  <si>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</si>
  <si>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</si>
  <si>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</si>
  <si>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</si>
  <si>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</si>
  <si>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</si>
  <si>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</si>
  <si>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</si>
  <si>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</si>
  <si>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</si>
  <si>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</si>
  <si>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</si>
  <si>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</si>
  <si>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</si>
  <si>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</si>
  <si>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</si>
  <si>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</si>
  <si>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</si>
  <si>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</si>
  <si>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</si>
  <si>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</si>
  <si>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</si>
  <si>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</si>
  <si>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</si>
  <si>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</si>
  <si>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</si>
  <si>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</si>
  <si>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</si>
  <si>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</si>
  <si>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</si>
  <si>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</si>
  <si>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</si>
  <si>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</si>
  <si>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</si>
  <si>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</si>
  <si>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</si>
  <si>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</si>
  <si>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</si>
  <si>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</si>
  <si>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</si>
  <si>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</si>
  <si>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</si>
  <si>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</si>
  <si>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</si>
  <si>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</si>
  <si>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</si>
  <si>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</si>
  <si>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</si>
  <si>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</si>
  <si>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</si>
  <si>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</si>
  <si>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</si>
  <si>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</si>
  <si>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</si>
  <si>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</si>
  <si>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</si>
  <si>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</si>
  <si>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</si>
  <si>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</si>
  <si>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</si>
  <si>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</si>
  <si>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</si>
  <si>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</si>
  <si>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</si>
  <si>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</si>
  <si>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</si>
  <si>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</si>
  <si>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</si>
  <si>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</si>
  <si>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</si>
  <si>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</si>
  <si>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</si>
  <si>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</si>
  <si>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</si>
  <si>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</si>
  <si>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</si>
  <si>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</si>
  <si>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</si>
  <si>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</si>
  <si>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</si>
  <si>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</si>
  <si>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</si>
  <si>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</si>
  <si>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</si>
  <si>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</si>
  <si>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</si>
  <si>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</si>
  <si>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</si>
  <si>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</si>
  <si>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</si>
  <si>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</si>
  <si>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</si>
  <si>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</si>
  <si>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</si>
  <si>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</si>
  <si>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</si>
  <si>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</si>
  <si>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</si>
  <si>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</si>
  <si>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</si>
  <si>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</si>
  <si>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</si>
  <si>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</si>
  <si>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</si>
  <si>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</si>
  <si>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</si>
  <si>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</si>
  <si>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</si>
  <si>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</si>
  <si>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</si>
  <si>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</si>
  <si>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</si>
  <si>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</si>
  <si>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</si>
  <si>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</si>
  <si>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</si>
  <si>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</si>
  <si>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</si>
  <si>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</si>
  <si>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</si>
  <si>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</si>
  <si>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</si>
  <si>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</si>
  <si>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</si>
  <si>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</si>
  <si>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</si>
  <si>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</si>
  <si>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</si>
  <si>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</si>
  <si>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</si>
  <si>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</si>
  <si>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</si>
  <si>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</si>
  <si>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</si>
  <si>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</si>
  <si>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</si>
  <si>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</si>
  <si>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</si>
  <si>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</si>
  <si>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</si>
  <si>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</si>
  <si>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</si>
  <si>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</si>
  <si>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</si>
  <si>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</si>
  <si>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</si>
  <si>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</si>
  <si>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</si>
  <si>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</si>
  <si>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</si>
  <si>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</si>
  <si>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</si>
  <si>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</si>
  <si>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</si>
  <si>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</si>
  <si>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</si>
  <si>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</si>
  <si>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</si>
  <si>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</si>
  <si>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</si>
  <si>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</si>
  <si>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</si>
  <si>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</si>
  <si>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</si>
  <si>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</si>
  <si>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</si>
  <si>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</si>
  <si>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</si>
  <si>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</si>
  <si>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</si>
  <si>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</si>
  <si>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</si>
  <si>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</si>
  <si>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</si>
  <si>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</si>
  <si>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</si>
  <si>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</si>
  <si>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</si>
  <si>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</si>
  <si>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</si>
  <si>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</si>
  <si>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</si>
  <si>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</si>
  <si>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</si>
  <si>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</si>
  <si>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</si>
  <si>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</si>
  <si>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</si>
  <si>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</si>
  <si>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</si>
  <si>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</si>
  <si>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</si>
  <si>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</si>
  <si>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</si>
  <si>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</si>
  <si>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</si>
  <si>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</si>
  <si>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</si>
  <si>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</si>
  <si>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</si>
  <si>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</si>
  <si>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</si>
  <si>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</si>
  <si>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</si>
  <si>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</si>
  <si>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</si>
  <si>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</si>
  <si>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</si>
  <si>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</si>
  <si>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</si>
  <si>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</si>
  <si>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</si>
  <si>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</si>
  <si>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</si>
  <si>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</si>
  <si>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</si>
  <si>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</si>
  <si>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</si>
  <si>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</si>
  <si>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</si>
  <si>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</si>
  <si>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</si>
  <si>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</si>
  <si>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</si>
  <si>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</si>
  <si>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</si>
  <si>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</si>
  <si>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</si>
  <si>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</si>
  <si>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</si>
  <si>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</si>
  <si>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</si>
  <si>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</si>
  <si>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</si>
  <si>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</si>
  <si>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</si>
  <si>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</si>
  <si>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</si>
  <si>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</si>
  <si>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</si>
  <si>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</si>
  <si>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</si>
  <si>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</si>
  <si>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</si>
  <si>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</si>
  <si>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</si>
  <si>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</si>
  <si>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</si>
  <si>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</si>
  <si>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</si>
  <si>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</si>
  <si>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</si>
  <si>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</si>
  <si>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</si>
  <si>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</si>
  <si>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</si>
  <si>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</si>
  <si>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</si>
  <si>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</si>
  <si>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</si>
  <si>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</si>
  <si>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</si>
  <si>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</si>
  <si>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</si>
  <si>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</si>
  <si>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</si>
  <si>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</si>
  <si>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</si>
  <si>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</si>
  <si>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</si>
  <si>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</si>
  <si>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</si>
  <si>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</si>
  <si>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</si>
  <si>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</si>
  <si>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</si>
  <si>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</si>
  <si>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</si>
  <si>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</si>
  <si>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</si>
  <si>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</si>
  <si>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</si>
  <si>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</si>
  <si>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</si>
  <si>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</si>
  <si>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</si>
  <si>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</si>
  <si>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</si>
  <si>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</si>
  <si>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</si>
  <si>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</si>
  <si>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</si>
  <si>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</si>
  <si>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</si>
  <si>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</si>
  <si>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</si>
  <si>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</si>
  <si>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</si>
  <si>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</si>
  <si>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</si>
  <si>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</si>
  <si>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</si>
  <si>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</si>
  <si>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</si>
  <si>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</si>
  <si>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</si>
  <si>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</si>
  <si>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</si>
  <si>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</si>
  <si>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</si>
  <si>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</si>
  <si>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</si>
  <si>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</si>
  <si>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</si>
  <si>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</si>
  <si>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</si>
  <si>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</si>
  <si>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</si>
  <si>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</si>
  <si>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</si>
  <si>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</si>
  <si>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</si>
  <si>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</si>
  <si>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</si>
  <si>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</si>
  <si>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</si>
  <si>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</si>
  <si>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</si>
  <si>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</si>
  <si>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</si>
  <si>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</si>
  <si>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</si>
  <si>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</si>
  <si>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</si>
  <si>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</si>
  <si>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</si>
  <si>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</si>
  <si>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</si>
  <si>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</si>
  <si>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</si>
  <si>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</si>
  <si>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</si>
  <si>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</si>
  <si>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</si>
  <si>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</si>
  <si>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</si>
  <si>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</si>
  <si>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</si>
  <si>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</si>
  <si>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</si>
  <si>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</si>
  <si>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</si>
  <si>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</si>
  <si>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</si>
  <si>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</si>
  <si>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</si>
  <si>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</si>
  <si>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</si>
  <si>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</si>
  <si>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</si>
  <si>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</si>
  <si>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</si>
  <si>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</si>
  <si>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</si>
  <si>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</si>
  <si>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</si>
  <si>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</si>
  <si>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</si>
  <si>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</si>
  <si>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</si>
  <si>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</si>
  <si>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</si>
  <si>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</si>
  <si>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</si>
  <si>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</si>
  <si>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</si>
  <si>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</si>
  <si>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</si>
  <si>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</si>
  <si>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</si>
  <si>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</si>
  <si>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</si>
  <si>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</si>
  <si>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</si>
  <si>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</si>
  <si>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</si>
  <si>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</si>
  <si>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</si>
  <si>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</si>
  <si>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</si>
  <si>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</si>
  <si>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</si>
  <si>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</si>
  <si>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</si>
  <si>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</si>
  <si>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</si>
  <si>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</si>
  <si>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</si>
  <si>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</si>
  <si>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</si>
  <si>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</si>
  <si>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</si>
  <si>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</si>
  <si>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</si>
  <si>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</si>
  <si>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</si>
  <si>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</si>
  <si>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</si>
  <si>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</si>
  <si>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</si>
  <si>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</si>
  <si>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</si>
  <si>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</si>
  <si>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</si>
  <si>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</si>
  <si>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</si>
  <si>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</si>
  <si>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</si>
  <si>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</si>
  <si>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</si>
  <si>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</si>
  <si>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</si>
  <si>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</si>
  <si>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</si>
  <si>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</si>
  <si>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</si>
  <si>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</si>
  <si>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</si>
  <si>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</si>
  <si>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</si>
  <si>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</si>
  <si>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</si>
  <si>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</si>
  <si>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</si>
  <si>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</si>
  <si>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</si>
  <si>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</si>
  <si>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</si>
  <si>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</si>
  <si>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</si>
  <si>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</si>
  <si>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</si>
  <si>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</si>
  <si>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</si>
  <si>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</si>
  <si>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</si>
  <si>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</si>
  <si>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</si>
  <si>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</si>
  <si>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</si>
  <si>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</si>
  <si>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</si>
  <si>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</si>
  <si>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</si>
  <si>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</si>
  <si>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</si>
  <si>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</si>
  <si>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</si>
  <si>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</si>
  <si>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</si>
  <si>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</si>
  <si>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</si>
  <si>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</si>
  <si>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</si>
  <si>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</si>
  <si>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</si>
  <si>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</si>
  <si>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</si>
  <si>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</si>
  <si>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</si>
  <si>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</si>
  <si>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</si>
  <si>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</si>
  <si>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</si>
  <si>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</si>
  <si>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</si>
  <si>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</si>
  <si>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</si>
  <si>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</si>
  <si>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</si>
  <si>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</si>
  <si>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</si>
  <si>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</si>
  <si>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</si>
  <si>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</si>
  <si>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</si>
  <si>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</si>
  <si>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</si>
  <si>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</si>
  <si>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</si>
  <si>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</si>
  <si>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</si>
  <si>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</si>
  <si>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</si>
  <si>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</si>
  <si>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</si>
  <si>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</si>
  <si>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</si>
  <si>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</si>
  <si>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</si>
  <si>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</si>
  <si>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</si>
  <si>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</si>
  <si>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</si>
  <si>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</si>
  <si>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</si>
  <si>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</si>
  <si>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</si>
  <si>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</si>
  <si>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</si>
  <si>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</si>
  <si>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</si>
  <si>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</si>
  <si>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</si>
  <si>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</si>
  <si>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</si>
  <si>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</si>
  <si>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</si>
  <si>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</si>
  <si>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</si>
  <si>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</si>
  <si>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</si>
  <si>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</si>
  <si>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</si>
  <si>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</si>
  <si>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</si>
  <si>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</si>
  <si>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</si>
  <si>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</si>
  <si>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</si>
  <si>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</si>
  <si>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</si>
  <si>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</si>
  <si>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</si>
  <si>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</si>
  <si>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</si>
  <si>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</si>
  <si>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</si>
  <si>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</si>
  <si>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</si>
  <si>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</si>
  <si>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</si>
  <si>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</si>
  <si>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</si>
  <si>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</si>
  <si>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</si>
  <si>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</si>
  <si>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</si>
  <si>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</si>
  <si>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</si>
  <si>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</si>
  <si>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</si>
  <si>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</si>
  <si>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</si>
  <si>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</si>
  <si>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</si>
  <si>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</si>
  <si>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</si>
  <si>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</si>
  <si>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</si>
  <si>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</si>
  <si>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</si>
  <si>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</si>
  <si>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</si>
  <si>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</si>
  <si>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</si>
  <si>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</si>
  <si>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</si>
  <si>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</si>
  <si>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</si>
  <si>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</si>
  <si>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</si>
  <si>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</si>
  <si>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</si>
  <si>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</si>
  <si>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</si>
  <si>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</si>
  <si>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</si>
  <si>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</si>
  <si>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</si>
  <si>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</si>
  <si>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</si>
  <si>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</si>
  <si>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</si>
  <si>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</si>
  <si>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</si>
  <si>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</si>
  <si>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</si>
  <si>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</si>
  <si>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</si>
  <si>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</si>
  <si>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</si>
  <si>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</si>
  <si>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</si>
  <si>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</si>
  <si>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</si>
  <si>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</si>
  <si>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</si>
  <si>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</si>
  <si>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</si>
  <si>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</si>
  <si>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</si>
  <si>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</si>
  <si>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</si>
  <si>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</si>
  <si>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</si>
  <si>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</si>
  <si>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</si>
  <si>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</si>
  <si>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</si>
  <si>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</si>
  <si>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</si>
  <si>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</si>
  <si>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</si>
  <si>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</si>
  <si>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</si>
  <si>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</si>
  <si>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</si>
  <si>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</si>
  <si>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</si>
  <si>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</si>
  <si>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</si>
  <si>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</si>
  <si>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</si>
  <si>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</si>
  <si>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</si>
  <si>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</si>
  <si>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</si>
  <si>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</si>
  <si>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</si>
  <si>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</si>
  <si>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</si>
  <si>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</si>
  <si>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</si>
  <si>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</si>
  <si>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</si>
  <si>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</si>
  <si>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</si>
  <si>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</si>
  <si>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</si>
  <si>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</si>
  <si>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</si>
  <si>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</si>
  <si>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</si>
  <si>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</si>
  <si>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</si>
  <si>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</si>
  <si>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</si>
  <si>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</si>
  <si>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</si>
  <si>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</si>
  <si>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</si>
  <si>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</si>
  <si>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</si>
  <si>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</si>
  <si>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</si>
  <si>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</si>
  <si>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</si>
  <si>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</si>
  <si>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</si>
  <si>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</si>
  <si>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</si>
  <si>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</si>
  <si>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</si>
  <si>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</si>
  <si>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</si>
  <si>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</si>
  <si>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</si>
  <si>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</si>
  <si>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</si>
  <si>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</si>
  <si>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</si>
  <si>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</si>
  <si>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</si>
  <si>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</si>
  <si>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</si>
  <si>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</si>
  <si>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</si>
  <si>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</si>
  <si>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</si>
  <si>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</si>
  <si>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</si>
  <si>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</si>
  <si>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</si>
  <si>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</si>
  <si>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</si>
  <si>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</si>
  <si>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</si>
  <si>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</si>
  <si>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</si>
  <si>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</si>
  <si>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</si>
  <si>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</si>
  <si>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</si>
  <si>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</si>
  <si>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</si>
  <si>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</si>
  <si>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</si>
  <si>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</si>
  <si>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</si>
  <si>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</si>
  <si>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</si>
  <si>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</si>
  <si>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</si>
  <si>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</si>
  <si>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</si>
  <si>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</si>
  <si>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</si>
  <si>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</si>
  <si>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</si>
  <si>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</si>
  <si>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</si>
  <si>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</si>
  <si>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</si>
  <si>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</si>
  <si>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</si>
  <si>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</si>
  <si>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</si>
  <si>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</si>
  <si>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</si>
  <si>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</si>
  <si>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</si>
  <si>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</si>
  <si>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</si>
  <si>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</si>
  <si>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</si>
  <si>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</si>
  <si>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</si>
  <si>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</si>
  <si>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</si>
  <si>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</si>
  <si>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</si>
  <si>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</si>
  <si>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</si>
  <si>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</si>
  <si>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</si>
  <si>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</si>
  <si>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</si>
  <si>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</si>
  <si>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</si>
  <si>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</si>
  <si>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</si>
  <si>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</si>
  <si>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</si>
  <si>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</si>
  <si>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</si>
  <si>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</si>
  <si>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</si>
  <si>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</si>
  <si>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</si>
  <si>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</si>
  <si>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</si>
  <si>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</si>
  <si>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</si>
  <si>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</si>
  <si>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</si>
  <si>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</si>
  <si>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</si>
  <si>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</si>
  <si>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</si>
  <si>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</si>
  <si>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</si>
  <si>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</si>
  <si>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</si>
  <si>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</si>
  <si>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</si>
  <si>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</si>
  <si>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</si>
  <si>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</si>
  <si>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</si>
  <si>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</si>
  <si>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</si>
  <si>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</si>
  <si>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</si>
  <si>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</si>
  <si>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</si>
  <si>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</si>
  <si>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</si>
  <si>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</si>
  <si>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</si>
  <si>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</si>
  <si>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</si>
  <si>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</si>
  <si>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</si>
  <si>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</si>
  <si>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</si>
  <si>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</si>
  <si>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</si>
  <si>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</si>
  <si>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</si>
  <si>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</si>
  <si>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</si>
  <si>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</si>
  <si>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</si>
  <si>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</si>
  <si>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</si>
  <si>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</si>
  <si>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</si>
  <si>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</si>
  <si>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</si>
  <si>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</si>
  <si>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</si>
  <si>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</si>
  <si>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</si>
  <si>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</si>
  <si>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</si>
  <si>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</si>
  <si>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</si>
  <si>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</si>
  <si>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</si>
  <si>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</si>
  <si>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</si>
  <si>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</si>
  <si>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</si>
  <si>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</si>
  <si>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</si>
  <si>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</si>
  <si>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</si>
  <si>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</si>
  <si>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</si>
  <si>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</si>
  <si>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</si>
  <si>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</si>
  <si>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</si>
  <si>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</si>
  <si>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</si>
  <si>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</si>
  <si>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</si>
  <si>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</si>
  <si>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</si>
  <si>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</si>
  <si>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</si>
  <si>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</si>
  <si>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</si>
  <si>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</si>
  <si>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</si>
  <si>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</si>
  <si>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</si>
  <si>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</si>
  <si>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</si>
  <si>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</si>
  <si>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</si>
  <si>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</si>
  <si>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</si>
  <si>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</si>
  <si>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</si>
  <si>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</si>
  <si>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</si>
  <si>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</si>
  <si>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</si>
  <si>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</si>
  <si>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</si>
  <si>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</si>
  <si>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</si>
  <si>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</si>
  <si>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</si>
  <si>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</si>
  <si>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</si>
  <si>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</si>
  <si>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</si>
  <si>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</si>
  <si>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</si>
  <si>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</si>
  <si>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</si>
  <si>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</si>
  <si>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</si>
  <si>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</si>
  <si>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</si>
  <si>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</si>
  <si>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</si>
  <si>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</si>
  <si>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</si>
  <si>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</si>
  <si>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</si>
  <si>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</si>
  <si>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</si>
  <si>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</si>
  <si>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</si>
  <si>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</si>
  <si>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</si>
  <si>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</si>
  <si>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</si>
  <si>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</si>
  <si>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</si>
  <si>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</si>
  <si>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</si>
  <si>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</si>
  <si>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</si>
  <si>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</si>
  <si>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</si>
  <si>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</si>
  <si>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</si>
  <si>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</si>
  <si>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</si>
  <si>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</si>
  <si>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</si>
  <si>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</si>
  <si>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</si>
  <si>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</si>
  <si>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</si>
  <si>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</si>
  <si>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</si>
  <si>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</si>
  <si>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</si>
  <si>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</si>
  <si>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</si>
  <si>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</si>
  <si>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</si>
  <si>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</si>
  <si>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</si>
  <si>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</si>
  <si>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</si>
  <si>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</si>
  <si>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</si>
  <si>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</si>
  <si>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</si>
  <si>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</si>
  <si>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</si>
  <si>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</si>
  <si>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</si>
  <si>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</si>
  <si>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</si>
  <si>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</si>
  <si>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</si>
  <si>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</si>
  <si>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</si>
  <si>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</si>
  <si>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</si>
  <si>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</si>
  <si>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</si>
  <si>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</si>
  <si>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</si>
  <si>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</si>
  <si>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</si>
  <si>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</si>
  <si>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</si>
  <si>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</si>
  <si>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</si>
  <si>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</si>
  <si>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</si>
  <si>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</si>
  <si>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</si>
  <si>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</si>
  <si>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</si>
  <si>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</si>
  <si>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</si>
  <si>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</si>
  <si>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</si>
  <si>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</si>
  <si>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</si>
  <si>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</si>
  <si>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</si>
  <si>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</si>
  <si>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</si>
  <si>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</si>
  <si>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</si>
  <si>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</si>
  <si>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</si>
  <si>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</si>
  <si>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</si>
  <si>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</si>
  <si>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</si>
  <si>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</si>
  <si>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</si>
  <si>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</si>
  <si>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</si>
  <si>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</si>
  <si>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</si>
  <si>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</si>
  <si>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</si>
  <si>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</si>
  <si>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</si>
  <si>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</si>
  <si>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</si>
  <si>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</si>
  <si>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</si>
  <si>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</si>
  <si>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</si>
  <si>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</si>
  <si>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</si>
  <si>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</si>
  <si>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</si>
  <si>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</si>
  <si>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</si>
  <si>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</si>
  <si>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</si>
  <si>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</si>
  <si>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</si>
  <si>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</si>
  <si>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</si>
  <si>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</si>
  <si>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</si>
  <si>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</si>
  <si>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</si>
  <si>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</si>
  <si>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</si>
  <si>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</si>
  <si>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</si>
  <si>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</si>
  <si>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</si>
  <si>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</si>
  <si>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</si>
  <si>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</si>
  <si>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</si>
  <si>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</si>
  <si>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</si>
  <si>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</si>
  <si>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</si>
  <si>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</si>
  <si>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</si>
  <si>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</si>
  <si>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</si>
  <si>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</si>
  <si>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</si>
  <si>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</si>
  <si>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</si>
  <si>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</si>
  <si>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</si>
  <si>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</si>
  <si>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</si>
  <si>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</si>
  <si>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</si>
  <si>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</si>
  <si>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</si>
  <si>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</si>
  <si>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</si>
  <si>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</si>
  <si>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</si>
  <si>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</si>
  <si>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</si>
  <si>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</si>
  <si>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</si>
  <si>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</si>
  <si>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</si>
  <si>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</si>
  <si>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</si>
  <si>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</si>
  <si>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</si>
  <si>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</si>
  <si>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</si>
  <si>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</si>
  <si>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</si>
  <si>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</si>
  <si>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</si>
  <si>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</si>
  <si>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</si>
  <si>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</si>
  <si>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</si>
  <si>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</si>
  <si>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</si>
  <si>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</si>
  <si>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</si>
  <si>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</si>
  <si>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</si>
  <si>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</si>
  <si>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</si>
  <si>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</si>
  <si>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</si>
  <si>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</si>
  <si>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</si>
  <si>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</si>
  <si>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</si>
  <si>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</si>
  <si>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</si>
  <si>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</si>
  <si>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</si>
  <si>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</si>
  <si>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</si>
  <si>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</si>
  <si>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</si>
  <si>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</si>
  <si>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</si>
  <si>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</si>
  <si>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</si>
  <si>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</si>
  <si>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</si>
  <si>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</si>
  <si>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</si>
  <si>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</si>
  <si>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</si>
  <si>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</si>
  <si>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</si>
  <si>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</si>
  <si>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</si>
  <si>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</si>
  <si>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</si>
  <si>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</si>
  <si>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</si>
  <si>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</si>
  <si>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</si>
  <si>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</si>
  <si>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</si>
  <si>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</si>
  <si>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</si>
  <si>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</si>
  <si>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</si>
  <si>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</si>
  <si>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</si>
  <si>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</si>
  <si>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</si>
  <si>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</si>
  <si>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</si>
  <si>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</si>
  <si>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</si>
  <si>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</si>
  <si>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</si>
  <si>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</si>
  <si>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</si>
  <si>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</si>
  <si>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</si>
  <si>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</si>
  <si>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</si>
  <si>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</si>
  <si>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</si>
  <si>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</si>
  <si>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</si>
  <si>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</si>
  <si>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</si>
  <si>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</si>
  <si>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</si>
  <si>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</si>
  <si>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</si>
  <si>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</si>
  <si>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</si>
  <si>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</si>
  <si>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</si>
  <si>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</si>
  <si>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</si>
  <si>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</si>
  <si>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</si>
  <si>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</si>
  <si>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</si>
  <si>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</si>
  <si>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</si>
  <si>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</si>
  <si>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</si>
  <si>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</si>
  <si>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</si>
  <si>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</si>
  <si>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</si>
  <si>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</si>
  <si>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</si>
  <si>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</si>
  <si>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</si>
  <si>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</si>
  <si>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</si>
  <si>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</si>
  <si>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</si>
  <si>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</si>
  <si>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</si>
  <si>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</si>
  <si>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</si>
  <si>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</si>
  <si>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</si>
  <si>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</si>
  <si>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</si>
  <si>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</si>
  <si>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</si>
  <si>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</si>
  <si>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</si>
  <si>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</si>
  <si>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</si>
  <si>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</si>
  <si>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</si>
  <si>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</si>
  <si>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</si>
  <si>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</si>
  <si>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</si>
  <si>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</si>
  <si>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</si>
  <si>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</si>
  <si>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</si>
  <si>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</si>
  <si>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</si>
  <si>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</si>
  <si>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</si>
  <si>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</si>
  <si>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</si>
  <si>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</si>
  <si>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</si>
  <si>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</si>
  <si>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</si>
  <si>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</si>
  <si>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</si>
  <si>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</si>
  <si>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</si>
  <si>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</si>
  <si>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</si>
  <si>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</si>
  <si>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</si>
  <si>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</si>
  <si>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</si>
  <si>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</si>
  <si>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</si>
  <si>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</si>
  <si>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</si>
  <si>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</si>
  <si>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</si>
  <si>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</si>
  <si>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</si>
  <si>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</si>
  <si>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</si>
  <si>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</si>
  <si>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</si>
  <si>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</si>
  <si>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</si>
  <si>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</si>
  <si>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</si>
  <si>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</si>
  <si>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</si>
  <si>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</si>
  <si>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</si>
  <si>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</si>
  <si>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</si>
  <si>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</si>
  <si>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</si>
  <si>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</si>
  <si>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</si>
  <si>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</si>
  <si>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</si>
  <si>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</si>
  <si>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</si>
  <si>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</si>
  <si>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</si>
  <si>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</si>
  <si>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</si>
  <si>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</si>
  <si>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</si>
  <si>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</si>
  <si>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</si>
  <si>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</si>
  <si>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</si>
  <si>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</si>
  <si>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</si>
  <si>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</si>
  <si>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</si>
  <si>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</si>
  <si>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</si>
  <si>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</si>
  <si>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</si>
  <si>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</si>
  <si>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</si>
  <si>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</si>
  <si>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</si>
  <si>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</si>
  <si>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</si>
  <si>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</si>
  <si>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</si>
  <si>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</si>
  <si>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</si>
  <si>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</si>
  <si>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</si>
  <si>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</si>
  <si>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</si>
  <si>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</si>
  <si>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</si>
  <si>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</si>
  <si>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</si>
  <si>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</si>
  <si>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</si>
  <si>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</si>
  <si>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</si>
  <si>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</si>
  <si>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</si>
  <si>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</si>
  <si>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</si>
  <si>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</si>
  <si>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</si>
  <si>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</si>
  <si>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</si>
  <si>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</si>
  <si>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</si>
  <si>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</si>
  <si>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</si>
  <si>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</si>
  <si>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</si>
  <si>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</si>
  <si>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</si>
  <si>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</si>
  <si>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</si>
  <si>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</si>
  <si>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</si>
  <si>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</si>
  <si>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</si>
  <si>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</si>
  <si>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</si>
  <si>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</si>
  <si>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</si>
  <si>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</si>
  <si>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</si>
  <si>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</si>
  <si>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</si>
  <si>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</si>
  <si>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</si>
  <si>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</si>
  <si>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</si>
  <si>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</si>
  <si>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</si>
  <si>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</si>
  <si>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</si>
  <si>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</si>
  <si>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</si>
  <si>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</si>
  <si>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</si>
  <si>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</si>
  <si>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</si>
  <si>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</si>
  <si>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</si>
  <si>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</si>
  <si>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</si>
  <si>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</si>
  <si>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</si>
  <si>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</si>
  <si>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</si>
  <si>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</si>
  <si>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</si>
  <si>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</si>
  <si>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</si>
  <si>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</si>
  <si>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</si>
  <si>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</si>
  <si>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</si>
  <si>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</si>
  <si>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</si>
  <si>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</si>
  <si>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</si>
  <si>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</si>
  <si>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</si>
  <si>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</si>
  <si>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</si>
  <si>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</si>
  <si>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</si>
  <si>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</si>
  <si>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</si>
  <si>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</si>
  <si>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</si>
  <si>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</si>
  <si>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</si>
  <si>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</si>
  <si>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</si>
  <si>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</si>
  <si>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</si>
  <si>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</si>
  <si>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</si>
  <si>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</si>
  <si>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</si>
  <si>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</si>
  <si>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</si>
  <si>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</si>
  <si>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</si>
  <si>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</si>
  <si>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</si>
  <si>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</si>
  <si>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</si>
  <si>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</si>
  <si>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</si>
  <si>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</si>
  <si>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</si>
  <si>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</si>
  <si>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</si>
  <si>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</si>
  <si>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</si>
  <si>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</si>
  <si>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</si>
  <si>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</si>
  <si>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</si>
  <si>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</si>
  <si>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</si>
  <si>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</si>
  <si>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</si>
  <si>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</si>
  <si>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</si>
  <si>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</si>
  <si>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</si>
  <si>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</si>
  <si>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</si>
  <si>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</si>
  <si>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</si>
  <si>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</si>
  <si>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</si>
  <si>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</si>
  <si>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</si>
  <si>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</si>
  <si>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</si>
  <si>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</si>
  <si>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</si>
  <si>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</si>
  <si>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</si>
  <si>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</si>
  <si>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</si>
  <si>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</si>
  <si>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</si>
  <si>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</si>
  <si>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</si>
  <si>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</si>
  <si>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</si>
  <si>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</si>
  <si>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</si>
  <si>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</si>
  <si>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</si>
  <si>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</si>
  <si>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</si>
  <si>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</si>
  <si>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</si>
  <si>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</si>
  <si>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</si>
  <si>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</si>
  <si>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</si>
  <si>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</si>
  <si>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</si>
  <si>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</si>
  <si>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</si>
  <si>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</si>
  <si>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</si>
  <si>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</si>
  <si>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</si>
  <si>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</si>
  <si>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</si>
  <si>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</si>
  <si>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</si>
  <si>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</si>
  <si>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</si>
  <si>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</si>
  <si>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</si>
  <si>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</si>
  <si>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</si>
  <si>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</si>
  <si>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</si>
  <si>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</si>
  <si>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</si>
  <si>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</si>
  <si>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</si>
  <si>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</si>
  <si>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</si>
  <si>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</si>
  <si>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</si>
  <si>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</si>
  <si>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</si>
  <si>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</si>
  <si>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</si>
  <si>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</si>
  <si>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</si>
  <si>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</si>
  <si>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</si>
  <si>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</si>
  <si>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</si>
  <si>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</si>
  <si>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</si>
  <si>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</si>
  <si>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</si>
  <si>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</si>
  <si>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</si>
  <si>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</si>
  <si>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</si>
  <si>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</si>
  <si>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</si>
  <si>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</si>
  <si>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</si>
  <si>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</si>
  <si>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</si>
  <si>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</si>
  <si>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</si>
  <si>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</si>
  <si>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</si>
  <si>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</si>
  <si>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</si>
  <si>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</si>
  <si>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</si>
  <si>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</si>
  <si>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</si>
  <si>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</si>
  <si>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</si>
  <si>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</si>
  <si>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</si>
  <si>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</si>
  <si>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</si>
  <si>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</si>
  <si>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</si>
  <si>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</si>
  <si>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</si>
  <si>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</si>
  <si>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</si>
  <si>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</si>
  <si>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</si>
  <si>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</si>
  <si>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</si>
  <si>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</si>
  <si>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</si>
  <si>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</si>
  <si>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</si>
  <si>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</si>
  <si>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</si>
  <si>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</si>
  <si>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</si>
  <si>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</si>
  <si>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</si>
  <si>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</si>
  <si>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</si>
  <si>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</si>
  <si>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</si>
  <si>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</si>
  <si>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</si>
  <si>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</si>
  <si>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</si>
  <si>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</si>
  <si>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</si>
  <si>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</si>
  <si>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</si>
  <si>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</si>
  <si>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</si>
  <si>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</si>
  <si>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</si>
  <si>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</si>
  <si>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</si>
  <si>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</si>
  <si>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</si>
  <si>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</si>
  <si>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</si>
  <si>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</si>
  <si>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</si>
  <si>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</si>
  <si>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</si>
  <si>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</si>
  <si>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</si>
  <si>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</si>
  <si>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</si>
  <si>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</si>
  <si>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</si>
  <si>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</si>
  <si>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</si>
  <si>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</si>
  <si>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</si>
  <si>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</si>
  <si>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</si>
  <si>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</si>
  <si>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</si>
  <si>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</si>
  <si>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</si>
  <si>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</si>
  <si>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</si>
  <si>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</si>
  <si>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</si>
  <si>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</si>
  <si>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</si>
  <si>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</si>
  <si>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</si>
  <si>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</si>
  <si>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</si>
  <si>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</si>
  <si>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</si>
  <si>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</si>
  <si>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</si>
  <si>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</si>
  <si>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</si>
  <si>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</si>
  <si>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</si>
  <si>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</si>
  <si>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</si>
  <si>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</si>
  <si>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</si>
  <si>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</si>
  <si>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</si>
  <si>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</si>
  <si>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</si>
  <si>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</si>
  <si>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</si>
  <si>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</si>
  <si>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</si>
  <si>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</si>
  <si>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</si>
  <si>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</si>
  <si>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</si>
  <si>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</si>
  <si>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</si>
  <si>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</si>
  <si>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</si>
  <si>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</si>
  <si>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</si>
  <si>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</si>
  <si>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</si>
  <si>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</si>
  <si>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</si>
  <si>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</si>
  <si>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</si>
  <si>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</si>
  <si>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</si>
  <si>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</si>
  <si>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</si>
  <si>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</si>
  <si>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</si>
  <si>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</si>
  <si>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</si>
  <si>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</si>
  <si>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</si>
  <si>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</si>
  <si>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</si>
  <si>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</si>
  <si>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</si>
  <si>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</si>
  <si>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</si>
  <si>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</si>
  <si>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</si>
  <si>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</si>
  <si>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</si>
  <si>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</si>
  <si>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</si>
  <si>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</si>
  <si>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</si>
  <si>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</si>
  <si>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</si>
  <si>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</si>
  <si>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</si>
  <si>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</si>
  <si>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</si>
  <si>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</si>
  <si>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</si>
  <si>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</si>
  <si>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</si>
  <si>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</si>
  <si>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</si>
  <si>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</si>
  <si>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</si>
  <si>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</si>
  <si>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</si>
  <si>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</si>
  <si>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</si>
  <si>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</si>
  <si>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</si>
  <si>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</si>
  <si>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</si>
  <si>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</si>
  <si>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</si>
  <si>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</si>
  <si>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</si>
  <si>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</si>
  <si>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</si>
  <si>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</si>
  <si>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</si>
  <si>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</si>
  <si>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</si>
  <si>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</si>
  <si>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</si>
  <si>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</si>
  <si>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</si>
  <si>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</si>
  <si>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</si>
  <si>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</si>
  <si>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</si>
  <si>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</si>
  <si>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</si>
  <si>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</si>
  <si>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</si>
  <si>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</si>
  <si>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</si>
  <si>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</si>
  <si>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</si>
  <si>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</si>
  <si>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</si>
  <si>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</si>
  <si>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</si>
  <si>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</si>
  <si>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</si>
  <si>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</si>
  <si>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</si>
  <si>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</si>
  <si>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</si>
  <si>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</si>
  <si>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</si>
  <si>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</si>
  <si>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</si>
  <si>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</si>
  <si>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</si>
  <si>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</si>
  <si>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</si>
  <si>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</si>
  <si>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</si>
  <si>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</si>
  <si>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</si>
  <si>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</si>
  <si>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</si>
  <si>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</si>
  <si>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</si>
  <si>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</si>
  <si>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</si>
  <si>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</si>
  <si>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</si>
  <si>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</si>
  <si>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</si>
  <si>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</si>
  <si>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</si>
  <si>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</si>
  <si>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</si>
  <si>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</si>
  <si>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</si>
  <si>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</si>
  <si>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</si>
  <si>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</si>
  <si>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</si>
  <si>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</si>
  <si>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</si>
  <si>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</si>
  <si>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</si>
  <si>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</si>
  <si>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</si>
  <si>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</si>
  <si>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</si>
  <si>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</si>
  <si>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</si>
  <si>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</si>
  <si>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</si>
  <si>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</si>
  <si>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</si>
  <si>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</si>
  <si>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</si>
  <si>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</si>
  <si>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</si>
  <si>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</si>
  <si>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</si>
  <si>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</si>
  <si>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</si>
  <si>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</si>
  <si>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</si>
  <si>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</si>
  <si>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</si>
  <si>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</si>
  <si>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</si>
  <si>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</si>
  <si>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</si>
  <si>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</si>
  <si>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</si>
  <si>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</si>
  <si>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</si>
  <si>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</si>
  <si>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</si>
  <si>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</si>
  <si>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</si>
  <si>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</si>
  <si>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</si>
  <si>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</si>
  <si>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</si>
  <si>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</si>
  <si>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</si>
  <si>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</si>
  <si>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</si>
  <si>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</si>
  <si>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</si>
  <si>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</si>
  <si>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</si>
  <si>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</si>
  <si>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</si>
  <si>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</si>
  <si>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</si>
  <si>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</si>
  <si>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</si>
  <si>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</si>
  <si>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</si>
  <si>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</si>
  <si>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</si>
  <si>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</si>
  <si>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</si>
  <si>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</si>
  <si>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</si>
  <si>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</si>
  <si>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</si>
  <si>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</si>
  <si>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</si>
  <si>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</si>
  <si>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</si>
  <si>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</si>
  <si>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</si>
  <si>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</si>
  <si>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</si>
  <si>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</si>
  <si>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</si>
  <si>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</si>
  <si>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</si>
  <si>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</si>
  <si>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</si>
  <si>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</si>
  <si>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</si>
  <si>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</si>
  <si>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</si>
  <si>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</si>
  <si>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</si>
  <si>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</si>
  <si>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</si>
  <si>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</si>
  <si>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</si>
  <si>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</si>
  <si>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</si>
  <si>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</si>
  <si>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</si>
  <si>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</si>
  <si>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</si>
  <si>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</si>
  <si>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</si>
  <si>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</si>
  <si>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</si>
  <si>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</si>
  <si>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</si>
  <si>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</si>
  <si>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</si>
  <si>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</si>
  <si>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</si>
  <si>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</si>
  <si>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</si>
  <si>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</si>
  <si>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</si>
  <si>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</si>
  <si>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</si>
  <si>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</si>
  <si>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</si>
  <si>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</si>
  <si>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</si>
  <si>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</si>
  <si>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</si>
  <si>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</si>
  <si>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</si>
  <si>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</si>
  <si>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</si>
  <si>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</si>
  <si>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</si>
  <si>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</si>
  <si>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</si>
  <si>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</si>
  <si>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</si>
  <si>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</si>
  <si>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</si>
  <si>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</si>
  <si>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</si>
  <si>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</si>
  <si>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</si>
  <si>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</si>
  <si>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</si>
  <si>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</si>
  <si>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</si>
  <si>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</si>
  <si>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</si>
  <si>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</si>
  <si>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</si>
  <si>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</si>
  <si>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</si>
  <si>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</si>
  <si>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</si>
  <si>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</si>
  <si>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</si>
  <si>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</si>
  <si>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</si>
  <si>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</si>
  <si>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</si>
  <si>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</si>
  <si>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</si>
  <si>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</si>
  <si>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</si>
  <si>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</si>
  <si>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</si>
  <si>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</si>
  <si>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</si>
  <si>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</si>
  <si>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</si>
  <si>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</si>
  <si>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</si>
  <si>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</si>
  <si>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</si>
  <si>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</si>
  <si>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</si>
  <si>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</si>
  <si>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</si>
  <si>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</si>
  <si>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</si>
  <si>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</si>
  <si>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</si>
  <si>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</si>
  <si>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</si>
  <si>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</si>
  <si>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</si>
  <si>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</si>
  <si>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</si>
  <si>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</si>
  <si>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</si>
  <si>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</si>
  <si>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</si>
  <si>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</si>
  <si>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</si>
  <si>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</si>
  <si>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</si>
  <si>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</si>
  <si>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</si>
  <si>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</si>
  <si>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</si>
  <si>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</si>
  <si>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</si>
  <si>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</si>
  <si>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</si>
  <si>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</si>
  <si>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</si>
  <si>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</si>
  <si>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</si>
  <si>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</si>
  <si>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</si>
  <si>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</si>
  <si>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</si>
  <si>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</si>
  <si>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</si>
  <si>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</si>
  <si>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</si>
  <si>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</si>
  <si>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</si>
  <si>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</si>
  <si>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</si>
  <si>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</si>
  <si>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</si>
  <si>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</si>
  <si>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</si>
  <si>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</si>
  <si>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</si>
  <si>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</si>
  <si>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</si>
  <si>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</si>
  <si>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</si>
  <si>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</si>
  <si>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</si>
  <si>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</si>
  <si>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</si>
  <si>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</si>
  <si>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</si>
  <si>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</si>
  <si>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</si>
  <si>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</si>
  <si>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</si>
  <si>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</si>
  <si>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</si>
  <si>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</si>
  <si>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</si>
  <si>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</si>
  <si>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</si>
  <si>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</si>
  <si>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</si>
  <si>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</si>
  <si>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</si>
  <si>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</si>
  <si>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</si>
  <si>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</si>
  <si>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</si>
  <si>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</si>
  <si>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</si>
  <si>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</si>
  <si>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</si>
  <si>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</si>
  <si>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</si>
  <si>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</si>
  <si>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</si>
  <si>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</si>
  <si>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</si>
  <si>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</si>
  <si>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</si>
  <si>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</si>
  <si>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</si>
  <si>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</si>
  <si>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</si>
  <si>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</si>
  <si>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</si>
  <si>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</si>
  <si>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</si>
  <si>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</si>
  <si>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</si>
  <si>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</si>
  <si>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</si>
  <si>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</si>
  <si>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</si>
  <si>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</si>
  <si>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</si>
  <si>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</si>
  <si>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</si>
  <si>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</si>
  <si>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</si>
  <si>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</si>
  <si>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</si>
  <si>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</si>
  <si>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</si>
  <si>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</si>
  <si>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</si>
  <si>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</si>
  <si>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</si>
  <si>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</si>
  <si>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</si>
  <si>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</si>
  <si>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</si>
  <si>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</si>
  <si>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</si>
  <si>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</si>
  <si>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</si>
  <si>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</si>
  <si>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</si>
  <si>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</si>
  <si>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</si>
  <si>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</si>
  <si>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</si>
  <si>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</si>
  <si>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</si>
  <si>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</si>
  <si>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</si>
  <si>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</si>
  <si>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</si>
  <si>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</si>
  <si>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</si>
  <si>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</si>
  <si>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</si>
  <si>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</si>
  <si>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</si>
  <si>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</si>
  <si>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</si>
  <si>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</si>
  <si>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</si>
  <si>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</si>
  <si>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</si>
  <si>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</si>
  <si>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</si>
  <si>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</si>
  <si>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</si>
  <si>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</si>
  <si>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</si>
  <si>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</si>
  <si>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</si>
  <si>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</si>
  <si>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</si>
  <si>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</si>
  <si>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</si>
  <si>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</si>
  <si>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</si>
  <si>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</si>
  <si>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</si>
  <si>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</si>
  <si>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</si>
  <si>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</si>
  <si>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</si>
  <si>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</si>
  <si>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</si>
  <si>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</si>
  <si>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</si>
  <si>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</si>
  <si>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</si>
  <si>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</si>
  <si>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</si>
  <si>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</si>
  <si>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</si>
  <si>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</si>
  <si>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</si>
  <si>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</si>
  <si>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</si>
  <si>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</si>
  <si>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</si>
  <si>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</si>
  <si>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</si>
  <si>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</si>
  <si>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</si>
  <si>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</si>
  <si>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</si>
  <si>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</si>
  <si>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</si>
  <si>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</si>
  <si>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</si>
  <si>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</si>
  <si>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</si>
  <si>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</si>
  <si>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</si>
  <si>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</si>
  <si>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</si>
  <si>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</si>
  <si>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</si>
  <si>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</si>
  <si>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</si>
  <si>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</si>
  <si>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</si>
  <si>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</si>
  <si>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</si>
  <si>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</si>
  <si>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</si>
  <si>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</si>
  <si>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</si>
  <si>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</si>
  <si>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</si>
  <si>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</si>
  <si>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</si>
  <si>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</si>
  <si>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</si>
  <si>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</si>
  <si>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</si>
  <si>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</si>
  <si>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</si>
  <si>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</si>
  <si>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</si>
  <si>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</si>
  <si>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</si>
  <si>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</si>
  <si>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</si>
  <si>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</si>
  <si>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</si>
  <si>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</si>
  <si>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</si>
  <si>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</si>
  <si>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</si>
  <si>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</si>
  <si>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</si>
  <si>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</si>
  <si>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</si>
  <si>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</si>
  <si>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</si>
  <si>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</si>
  <si>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</si>
  <si>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</si>
  <si>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</si>
  <si>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</si>
  <si>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</si>
  <si>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</si>
  <si>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</si>
  <si>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</si>
  <si>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</si>
  <si>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</si>
  <si>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</si>
  <si>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</si>
  <si>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</si>
  <si>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</si>
  <si>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</si>
  <si>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</si>
  <si>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</si>
  <si>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</si>
  <si>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</si>
  <si>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</si>
  <si>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</si>
  <si>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</si>
  <si>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</si>
  <si>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</si>
  <si>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</si>
  <si>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</si>
  <si>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</si>
  <si>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</si>
  <si>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</si>
  <si>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</si>
  <si>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</si>
  <si>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</si>
  <si>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</si>
  <si>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</si>
  <si>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</si>
  <si>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</si>
  <si>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</si>
  <si>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</si>
  <si>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</si>
  <si>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</si>
  <si>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</si>
  <si>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</si>
  <si>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</si>
  <si>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</si>
  <si>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</si>
  <si>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</si>
  <si>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</si>
  <si>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</si>
  <si>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</si>
  <si>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</si>
  <si>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</si>
  <si>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</si>
  <si>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</si>
  <si>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</si>
  <si>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</si>
  <si>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</si>
  <si>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</si>
  <si>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</si>
  <si>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</si>
  <si>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</si>
  <si>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</si>
  <si>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</si>
  <si>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</si>
  <si>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</si>
  <si>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</si>
  <si>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</si>
  <si>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</si>
  <si>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</si>
  <si>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</si>
  <si>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</si>
  <si>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</si>
  <si>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</si>
  <si>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</si>
  <si>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</si>
  <si>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</si>
  <si>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</si>
  <si>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</si>
  <si>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</si>
  <si>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</si>
  <si>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</si>
  <si>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</si>
  <si>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</si>
  <si>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</si>
  <si>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</si>
  <si>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</si>
  <si>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</si>
  <si>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</si>
  <si>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</si>
  <si>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</si>
  <si>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</si>
  <si>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</si>
  <si>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</si>
  <si>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</si>
  <si>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</si>
  <si>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</si>
  <si>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</si>
  <si>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</si>
  <si>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</si>
  <si>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</si>
  <si>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</si>
  <si>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</si>
  <si>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</si>
  <si>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</si>
  <si>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</si>
  <si>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</si>
  <si>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</si>
  <si>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</si>
  <si>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</si>
  <si>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</si>
  <si>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</si>
  <si>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</si>
  <si>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</si>
  <si>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</si>
  <si>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</si>
  <si>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</si>
  <si>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</si>
  <si>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</si>
  <si>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</si>
  <si>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</si>
  <si>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</si>
  <si>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</si>
  <si>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</si>
  <si>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</si>
  <si>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</si>
  <si>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</si>
  <si>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</si>
  <si>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</si>
  <si>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</si>
  <si>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</si>
  <si>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</si>
  <si>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</si>
  <si>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</si>
  <si>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</si>
  <si>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</si>
  <si>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</si>
  <si>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</si>
  <si>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</si>
  <si>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</si>
  <si>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</si>
  <si>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</si>
  <si>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</si>
  <si>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</si>
  <si>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</si>
  <si>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</si>
  <si>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</si>
  <si>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</si>
  <si>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</si>
  <si>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</si>
  <si>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</si>
  <si>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</si>
  <si>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</si>
  <si>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</si>
  <si>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</si>
  <si>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</si>
  <si>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</si>
  <si>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</si>
  <si>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</si>
  <si>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</si>
  <si>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</si>
  <si>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</si>
  <si>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</si>
  <si>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</si>
  <si>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</si>
  <si>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</si>
  <si>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</si>
  <si>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</si>
  <si>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</si>
  <si>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</si>
  <si>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</si>
  <si>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</si>
  <si>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</si>
  <si>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</si>
  <si>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</si>
  <si>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</si>
  <si>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</si>
  <si>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</si>
  <si>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</si>
  <si>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</si>
  <si>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</si>
  <si>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</si>
  <si>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</si>
  <si>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</si>
  <si>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</si>
  <si>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</si>
  <si>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</si>
  <si>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</si>
  <si>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</si>
  <si>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</si>
  <si>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</si>
  <si>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</si>
  <si>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</si>
  <si>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</si>
  <si>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</si>
  <si>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</si>
  <si>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</si>
  <si>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</si>
  <si>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</si>
  <si>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</si>
  <si>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</si>
  <si>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</si>
  <si>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</si>
  <si>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</si>
  <si>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</si>
  <si>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</si>
  <si>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</si>
  <si>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</si>
  <si>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</si>
  <si>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</si>
  <si>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</si>
  <si>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</si>
  <si>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</si>
  <si>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</si>
  <si>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</si>
  <si>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</si>
  <si>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</si>
  <si>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</si>
  <si>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</si>
  <si>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</si>
  <si>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</si>
  <si>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</si>
  <si>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</si>
  <si>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</si>
  <si>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</si>
  <si>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</si>
  <si>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</si>
  <si>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</si>
  <si>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</si>
  <si>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</si>
  <si>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</si>
  <si>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</si>
  <si>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</si>
  <si>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</si>
  <si>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</si>
  <si>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</si>
  <si>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</si>
  <si>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</si>
  <si>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</si>
  <si>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</si>
  <si>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</si>
  <si>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</si>
  <si>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</si>
  <si>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</si>
  <si>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</si>
  <si>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</si>
  <si>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</si>
  <si>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</si>
  <si>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</si>
  <si>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</si>
  <si>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</si>
  <si>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</si>
  <si>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</si>
  <si>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</si>
  <si>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</si>
  <si>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</si>
  <si>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</si>
  <si>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</si>
  <si>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</si>
  <si>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</si>
  <si>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</si>
  <si>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</si>
  <si>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</si>
  <si>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</si>
  <si>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</si>
  <si>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</si>
  <si>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</si>
  <si>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</si>
  <si>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</si>
  <si>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</si>
  <si>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</si>
  <si>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</si>
  <si>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</si>
  <si>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</si>
  <si>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</si>
  <si>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</si>
  <si>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</si>
  <si>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</si>
  <si>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</si>
  <si>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</si>
  <si>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</si>
  <si>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</si>
  <si>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</si>
  <si>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</si>
  <si>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</si>
  <si>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</si>
  <si>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</si>
  <si>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</si>
  <si>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</si>
  <si>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</si>
  <si>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</si>
  <si>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</si>
  <si>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</si>
  <si>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</si>
  <si>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</si>
  <si>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</si>
  <si>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</si>
  <si>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</si>
  <si>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</si>
  <si>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</si>
  <si>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</si>
  <si>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</si>
  <si>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</si>
  <si>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</si>
  <si>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</si>
  <si>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</si>
  <si>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</si>
  <si>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</si>
  <si>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</si>
  <si>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</si>
  <si>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</si>
  <si>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</si>
  <si>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</si>
  <si>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</si>
  <si>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</si>
  <si>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</si>
  <si>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</si>
  <si>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</si>
  <si>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</si>
  <si>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</si>
  <si>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</si>
  <si>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</si>
  <si>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</si>
  <si>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</si>
  <si>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</si>
  <si>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</si>
  <si>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</si>
  <si>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</si>
  <si>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</si>
  <si>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</si>
  <si>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</si>
  <si>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</si>
  <si>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</si>
  <si>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</si>
  <si>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</si>
  <si>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</si>
  <si>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</si>
  <si>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</si>
  <si>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</si>
  <si>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</si>
  <si>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</si>
  <si>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</si>
  <si>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</si>
  <si>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</si>
  <si>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</si>
  <si>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</si>
  <si>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</si>
  <si>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</si>
  <si>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</si>
  <si>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</si>
  <si>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</si>
  <si>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</si>
  <si>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</si>
  <si>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</si>
  <si>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</si>
  <si>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</si>
  <si>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</si>
  <si>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</si>
  <si>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</si>
  <si>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</si>
  <si>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</si>
  <si>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</si>
  <si>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</si>
  <si>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</si>
  <si>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</si>
  <si>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</si>
  <si>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</si>
  <si>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</si>
  <si>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</si>
  <si>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</si>
  <si>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</si>
  <si>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</si>
  <si>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</si>
  <si>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</si>
  <si>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</si>
  <si>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</si>
  <si>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</si>
  <si>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</si>
  <si>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</si>
  <si>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</si>
  <si>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</si>
  <si>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</si>
  <si>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</si>
  <si>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</si>
  <si>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</si>
  <si>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</si>
  <si>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</si>
  <si>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</si>
  <si>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</si>
  <si>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</si>
  <si>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</si>
  <si>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</si>
  <si>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</si>
  <si>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</si>
  <si>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</si>
  <si>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</si>
  <si>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</si>
  <si>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</si>
  <si>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</si>
  <si>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</si>
  <si>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</si>
  <si>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</si>
  <si>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</si>
  <si>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</si>
  <si>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</si>
  <si>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</si>
  <si>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</si>
  <si>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</si>
  <si>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</si>
  <si>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</si>
  <si>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</si>
  <si>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</si>
  <si>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</si>
  <si>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</si>
  <si>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</si>
  <si>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</si>
  <si>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</si>
  <si>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</si>
  <si>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</si>
  <si>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</si>
  <si>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</si>
  <si>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</si>
  <si>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</si>
  <si>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</si>
  <si>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</si>
  <si>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</si>
  <si>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</si>
  <si>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</si>
  <si>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</si>
  <si>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</si>
  <si>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</si>
  <si>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</si>
  <si>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</si>
  <si>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</si>
  <si>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</si>
  <si>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</si>
  <si>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</si>
  <si>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</si>
  <si>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</si>
  <si>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</si>
  <si>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</si>
  <si>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</si>
  <si>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</si>
  <si>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</si>
  <si>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</si>
  <si>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</si>
  <si>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</si>
  <si>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</si>
  <si>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</si>
  <si>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</si>
  <si>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</si>
  <si>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</si>
  <si>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</si>
  <si>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</si>
  <si>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</si>
  <si>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</si>
  <si>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</si>
  <si>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</si>
  <si>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</si>
  <si>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</si>
  <si>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</si>
  <si>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</si>
  <si>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</si>
  <si>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</si>
  <si>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</si>
  <si>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</si>
  <si>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</si>
  <si>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</si>
  <si>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</si>
  <si>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</si>
  <si>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</si>
  <si>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</si>
  <si>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</si>
  <si>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</si>
  <si>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</si>
  <si>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</si>
  <si>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</si>
  <si>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</si>
  <si>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</si>
  <si>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</si>
  <si>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</si>
  <si>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</si>
  <si>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</si>
  <si>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</si>
  <si>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</si>
  <si>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</si>
  <si>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</si>
  <si>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</si>
  <si>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</si>
  <si>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</si>
  <si>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</si>
  <si>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</si>
  <si>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</si>
  <si>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</si>
  <si>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</si>
  <si>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</si>
  <si>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</si>
  <si>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</si>
  <si>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</si>
  <si>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</si>
  <si>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</si>
  <si>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</si>
  <si>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</si>
  <si>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</si>
  <si>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</si>
  <si>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</si>
  <si>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</si>
  <si>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</si>
  <si>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</si>
  <si>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</si>
  <si>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</si>
  <si>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</si>
  <si>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</si>
  <si>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</si>
  <si>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</si>
  <si>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</si>
  <si>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</si>
  <si>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</si>
  <si>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</si>
  <si>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</si>
  <si>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</si>
  <si>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</si>
  <si>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</si>
  <si>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</si>
  <si>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</si>
  <si>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</si>
  <si>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</si>
  <si>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</si>
  <si>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</si>
  <si>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</si>
  <si>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</si>
  <si>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</si>
  <si>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</si>
  <si>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</si>
  <si>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</si>
  <si>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</si>
  <si>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</si>
  <si>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</si>
  <si>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</si>
  <si>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</si>
  <si>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</si>
  <si>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</si>
  <si>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</si>
  <si>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</si>
  <si>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</si>
  <si>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</si>
  <si>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</si>
  <si>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</si>
  <si>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</si>
  <si>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</si>
  <si>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</si>
  <si>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</si>
  <si>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</si>
  <si>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</si>
  <si>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</si>
  <si>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</si>
  <si>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</si>
  <si>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</si>
  <si>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</si>
  <si>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</si>
  <si>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</si>
  <si>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</si>
  <si>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</si>
  <si>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</si>
  <si>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</si>
  <si>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</si>
  <si>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</si>
  <si>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</si>
  <si>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</si>
  <si>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</si>
  <si>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</si>
  <si>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</si>
  <si>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</si>
  <si>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</si>
  <si>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</si>
  <si>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</si>
  <si>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</si>
  <si>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</si>
  <si>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</si>
  <si>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</si>
  <si>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</si>
  <si>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</si>
  <si>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</si>
  <si>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</si>
  <si>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</si>
  <si>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</si>
  <si>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</si>
  <si>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</si>
  <si>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</si>
  <si>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</si>
  <si>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</si>
  <si>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</si>
  <si>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</si>
  <si>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</si>
  <si>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</si>
  <si>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</si>
  <si>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</si>
  <si>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</si>
  <si>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</si>
  <si>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</si>
  <si>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</si>
  <si>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</si>
  <si>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</si>
  <si>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</si>
  <si>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</si>
  <si>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</si>
  <si>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</si>
  <si>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</si>
  <si>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</si>
  <si>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</si>
  <si>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</si>
  <si>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</si>
  <si>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</si>
  <si>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</si>
  <si>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</si>
  <si>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</si>
  <si>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</si>
  <si>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</si>
  <si>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</si>
  <si>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</si>
  <si>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</si>
  <si>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</si>
  <si>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</si>
  <si>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</si>
  <si>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</si>
  <si>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</si>
  <si>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</si>
  <si>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</si>
  <si>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</si>
  <si>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</si>
  <si>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</si>
  <si>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</si>
  <si>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</si>
  <si>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</si>
  <si>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</si>
  <si>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</si>
  <si>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</si>
  <si>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</si>
  <si>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</si>
  <si>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</si>
  <si>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</si>
  <si>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</si>
  <si>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</si>
  <si>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</si>
  <si>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</si>
  <si>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</si>
  <si>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</si>
  <si>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</si>
  <si>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</si>
  <si>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</si>
  <si>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</si>
  <si>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</si>
  <si>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</si>
  <si>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</si>
  <si>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</si>
  <si>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</si>
  <si>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</si>
  <si>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</si>
  <si>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</si>
  <si>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</si>
  <si>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</si>
  <si>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</si>
  <si>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</si>
  <si>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</si>
  <si>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</si>
  <si>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</si>
  <si>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</si>
  <si>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</si>
  <si>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</si>
  <si>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</si>
  <si>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</si>
  <si>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</si>
  <si>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</si>
  <si>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</si>
  <si>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</si>
  <si>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</si>
  <si>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</si>
  <si>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</si>
  <si>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</si>
  <si>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</si>
  <si>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</si>
  <si>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</si>
  <si>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</si>
  <si>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</si>
  <si>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</si>
  <si>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</si>
  <si>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</si>
  <si>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</si>
  <si>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</si>
  <si>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</si>
  <si>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</si>
  <si>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</si>
  <si>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</si>
  <si>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</si>
  <si>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</si>
  <si>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</si>
  <si>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</si>
  <si>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</si>
  <si>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</si>
  <si>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</si>
  <si>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</si>
  <si>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</si>
  <si>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</si>
  <si>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</si>
  <si>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</si>
  <si>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</si>
  <si>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</si>
  <si>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</si>
  <si>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</si>
  <si>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</si>
  <si>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</si>
  <si>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</si>
  <si>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</si>
  <si>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</si>
  <si>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</si>
  <si>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</si>
  <si>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</si>
  <si>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</si>
  <si>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</si>
  <si>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</si>
  <si>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</si>
  <si>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</si>
  <si>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</si>
  <si>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</si>
  <si>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</si>
  <si>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</si>
  <si>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</si>
  <si>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</si>
  <si>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</si>
  <si>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</si>
  <si>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</si>
  <si>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</si>
  <si>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</si>
  <si>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</si>
  <si>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</si>
  <si>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</si>
  <si>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</si>
  <si>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</si>
  <si>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</si>
  <si>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</si>
  <si>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</si>
  <si>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</si>
  <si>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</si>
  <si>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</si>
  <si>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</si>
  <si>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</si>
  <si>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</si>
  <si>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</si>
  <si>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</si>
  <si>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</si>
  <si>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</si>
  <si>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</si>
  <si>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</si>
  <si>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</si>
  <si>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</si>
  <si>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</si>
  <si>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</si>
  <si>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</si>
  <si>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</si>
  <si>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</si>
  <si>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</si>
  <si>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</si>
  <si>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</si>
  <si>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</si>
  <si>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</si>
  <si>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</si>
  <si>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</si>
  <si>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</si>
  <si>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</si>
  <si>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</si>
  <si>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</si>
  <si>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</si>
  <si>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</si>
  <si>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</si>
  <si>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</si>
  <si>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</si>
  <si>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</si>
  <si>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</si>
  <si>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</si>
  <si>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</si>
  <si>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</si>
  <si>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</si>
  <si>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</si>
  <si>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</si>
  <si>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</si>
  <si>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</si>
  <si>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</si>
  <si>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</si>
  <si>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</si>
  <si>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</si>
  <si>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</si>
  <si>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</si>
  <si>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</si>
  <si>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</si>
  <si>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</si>
  <si>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</si>
  <si>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</si>
  <si>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</si>
  <si>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</si>
  <si>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</si>
  <si>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</si>
  <si>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</si>
  <si>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</si>
  <si>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</si>
  <si>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</si>
  <si>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</si>
  <si>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</si>
  <si>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</si>
  <si>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</si>
  <si>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</si>
  <si>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</si>
  <si>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</si>
  <si>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</si>
  <si>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</si>
  <si>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</si>
  <si>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</si>
  <si>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</si>
  <si>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</si>
  <si>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</si>
  <si>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</si>
  <si>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</si>
  <si>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</si>
  <si>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</si>
  <si>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</si>
  <si>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</si>
  <si>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</si>
  <si>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</si>
  <si>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</si>
  <si>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</si>
  <si>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</si>
  <si>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</si>
  <si>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</si>
  <si>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</si>
  <si>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</si>
  <si>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</si>
  <si>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</si>
  <si>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</si>
  <si>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</si>
  <si>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</si>
  <si>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</si>
  <si>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</si>
  <si>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</si>
  <si>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</si>
  <si>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</si>
  <si>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</si>
  <si>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</si>
  <si>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</si>
  <si>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</si>
  <si>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</si>
  <si>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</si>
  <si>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</si>
  <si>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</si>
  <si>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</si>
  <si>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</si>
  <si>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</si>
  <si>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</si>
  <si>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</si>
  <si>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</si>
  <si>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</si>
  <si>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</si>
  <si>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</si>
  <si>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</si>
  <si>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</si>
  <si>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</si>
  <si>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</si>
  <si>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</si>
  <si>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</si>
  <si>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</si>
  <si>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</si>
  <si>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</si>
  <si>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</si>
  <si>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</si>
  <si>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</si>
  <si>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</si>
  <si>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</si>
  <si>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</si>
  <si>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</si>
  <si>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</si>
  <si>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</si>
  <si>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</si>
  <si>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</si>
  <si>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</si>
  <si>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</si>
  <si>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</si>
  <si>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</si>
  <si>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</si>
  <si>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</si>
  <si>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</si>
  <si>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</si>
  <si>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</si>
  <si>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</si>
  <si>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</si>
  <si>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</si>
  <si>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</si>
  <si>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</si>
  <si>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</si>
  <si>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</si>
  <si>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</si>
  <si>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</si>
  <si>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</si>
  <si>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</si>
  <si>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</si>
  <si>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</si>
  <si>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</si>
  <si>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</si>
  <si>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</si>
  <si>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</si>
  <si>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</si>
  <si>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</si>
  <si>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</si>
  <si>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</si>
  <si>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</si>
  <si>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</si>
  <si>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</si>
  <si>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</si>
  <si>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</si>
  <si>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</si>
  <si>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</si>
  <si>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</si>
  <si>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</si>
  <si>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</si>
  <si>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</si>
  <si>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</si>
  <si>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</si>
  <si>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</si>
  <si>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</si>
  <si>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</si>
  <si>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</si>
  <si>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</si>
  <si>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</si>
  <si>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</si>
  <si>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</si>
  <si>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</si>
  <si>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</si>
  <si>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</si>
  <si>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</si>
  <si>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</si>
  <si>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</si>
  <si>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</si>
  <si>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</si>
  <si>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</si>
  <si>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</si>
  <si>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</si>
  <si>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</si>
  <si>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</si>
  <si>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</si>
  <si>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</si>
  <si>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</si>
  <si>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</si>
  <si>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</si>
  <si>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</si>
  <si>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</si>
  <si>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</si>
  <si>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</si>
  <si>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</si>
  <si>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</si>
  <si>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</si>
  <si>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</si>
  <si>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</si>
  <si>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</si>
  <si>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</si>
  <si>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</si>
  <si>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</si>
  <si>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</si>
  <si>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</si>
  <si>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</si>
  <si>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</si>
  <si>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</si>
  <si>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</si>
  <si>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</si>
  <si>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</si>
  <si>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</si>
  <si>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</si>
  <si>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</si>
  <si>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</si>
  <si>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</si>
  <si>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</si>
  <si>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</si>
  <si>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</si>
  <si>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</si>
  <si>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</si>
  <si>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</si>
  <si>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</si>
  <si>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</si>
  <si>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</si>
  <si>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</si>
  <si>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</si>
  <si>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</si>
  <si>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</si>
  <si>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</si>
  <si>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</si>
  <si>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</si>
  <si>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</si>
  <si>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</si>
  <si>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</si>
  <si>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</si>
  <si>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</si>
  <si>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</si>
  <si>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</si>
  <si>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</si>
  <si>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</si>
  <si>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</si>
  <si>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</si>
  <si>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</si>
  <si>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</si>
  <si>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</si>
  <si>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</si>
  <si>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</si>
  <si>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</si>
  <si>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</si>
  <si>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</si>
  <si>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</si>
  <si>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</si>
  <si>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</si>
  <si>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</si>
  <si>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</si>
  <si>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</si>
  <si>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</si>
  <si>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</si>
  <si>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</si>
  <si>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</si>
  <si>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</si>
  <si>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</si>
  <si>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</si>
  <si>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</si>
  <si>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</si>
  <si>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</si>
  <si>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</si>
  <si>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</si>
  <si>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</si>
  <si>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</si>
  <si>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</si>
  <si>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</si>
  <si>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</si>
  <si>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</si>
  <si>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</si>
  <si>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</si>
  <si>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</si>
  <si>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</si>
  <si>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</si>
  <si>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</si>
  <si>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</si>
  <si>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</si>
  <si>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</si>
  <si>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</si>
  <si>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</si>
  <si>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</si>
  <si>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</si>
  <si>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</si>
  <si>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</si>
  <si>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</si>
  <si>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</si>
  <si>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</si>
  <si>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</si>
  <si>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</si>
  <si>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</si>
  <si>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</si>
  <si>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</si>
  <si>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</si>
  <si>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</si>
  <si>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</si>
  <si>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</si>
  <si>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</si>
  <si>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</si>
  <si>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</si>
  <si>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</si>
  <si>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</si>
  <si>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</si>
  <si>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</si>
  <si>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</si>
  <si>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</si>
  <si>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</si>
  <si>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</si>
  <si>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</si>
  <si>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</si>
  <si>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</si>
  <si>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</si>
  <si>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</si>
  <si>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</si>
  <si>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</si>
  <si>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</si>
  <si>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</si>
  <si>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</si>
  <si>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</si>
  <si>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</si>
  <si>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</si>
  <si>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</si>
  <si>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</si>
  <si>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</si>
  <si>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</si>
  <si>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</si>
  <si>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</si>
  <si>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</si>
  <si>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</si>
  <si>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</si>
  <si>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</si>
  <si>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</si>
  <si>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</si>
  <si>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</si>
  <si>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</si>
  <si>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</si>
  <si>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</si>
  <si>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</si>
  <si>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</si>
  <si>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</si>
  <si>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</si>
  <si>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</si>
  <si>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</si>
  <si>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</si>
  <si>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</si>
  <si>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</si>
  <si>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</si>
  <si>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</si>
  <si>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</si>
  <si>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</si>
  <si>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</si>
  <si>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</si>
  <si>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</si>
  <si>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</si>
  <si>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</si>
  <si>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</si>
  <si>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</si>
  <si>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</si>
  <si>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</si>
  <si>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</si>
  <si>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</si>
  <si>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</si>
  <si>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</si>
  <si>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</si>
  <si>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</si>
  <si>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</si>
  <si>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</si>
  <si>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</si>
  <si>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</si>
  <si>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</si>
  <si>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</si>
  <si>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</si>
  <si>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</si>
  <si>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</si>
  <si>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</si>
  <si>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</si>
  <si>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</si>
  <si>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</si>
  <si>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</si>
  <si>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</si>
  <si>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</si>
  <si>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</si>
  <si>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</si>
  <si>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</si>
  <si>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</si>
  <si>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</si>
  <si>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</si>
  <si>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</si>
  <si>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</si>
  <si>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</si>
  <si>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</si>
  <si>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</si>
  <si>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</si>
  <si>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</si>
  <si>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</si>
  <si>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</si>
  <si>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</si>
  <si>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</si>
  <si>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</si>
  <si>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</si>
  <si>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</si>
  <si>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</si>
  <si>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</si>
  <si>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</si>
  <si>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</si>
  <si>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</si>
  <si>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</si>
  <si>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</si>
  <si>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</si>
  <si>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</si>
  <si>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</si>
  <si>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</si>
  <si>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</si>
  <si>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</si>
  <si>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</si>
  <si>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</si>
  <si>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</si>
  <si>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</si>
  <si>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</si>
  <si>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</si>
  <si>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</si>
  <si>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</si>
  <si>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</si>
  <si>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</si>
  <si>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</si>
  <si>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</si>
  <si>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</si>
  <si>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</si>
  <si>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</si>
  <si>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</si>
  <si>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</si>
  <si>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</si>
  <si>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</si>
  <si>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</si>
  <si>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</si>
  <si>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</si>
  <si>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</si>
  <si>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</si>
  <si>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</si>
  <si>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</si>
  <si>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</si>
  <si>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</si>
  <si>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</si>
  <si>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</si>
  <si>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</si>
  <si>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</si>
  <si>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</si>
  <si>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</si>
  <si>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</si>
  <si>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</si>
  <si>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</si>
  <si>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</si>
  <si>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</si>
  <si>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</si>
  <si>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</si>
  <si>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</si>
  <si>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</si>
  <si>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</si>
  <si>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</si>
  <si>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</si>
  <si>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</si>
  <si>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</si>
  <si>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</si>
  <si>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</si>
  <si>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</si>
  <si>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</si>
  <si>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</si>
  <si>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</si>
  <si>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</si>
  <si>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</si>
  <si>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</si>
  <si>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</si>
  <si>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</si>
  <si>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</si>
  <si>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</si>
  <si>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</si>
  <si>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</si>
  <si>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</si>
  <si>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</si>
  <si>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</si>
  <si>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</si>
  <si>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</si>
  <si>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</si>
  <si>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</si>
  <si>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</si>
  <si>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</si>
  <si>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</si>
  <si>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</si>
  <si>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</si>
  <si>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</si>
  <si>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</si>
  <si>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</si>
  <si>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</si>
  <si>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</si>
  <si>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</si>
  <si>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</si>
  <si>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</si>
  <si>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</si>
  <si>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</si>
  <si>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</si>
  <si>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</si>
  <si>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</si>
  <si>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</si>
  <si>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</si>
  <si>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</si>
  <si>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</si>
  <si>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</si>
  <si>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</si>
  <si>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</si>
  <si>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</si>
  <si>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</si>
  <si>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</si>
  <si>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</si>
  <si>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</si>
  <si>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</si>
  <si>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</si>
  <si>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</si>
  <si>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</si>
  <si>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</si>
  <si>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</si>
  <si>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</si>
  <si>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</si>
  <si>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</si>
  <si>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</si>
  <si>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</si>
  <si>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</si>
  <si>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</si>
  <si>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</si>
  <si>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</si>
  <si>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</si>
  <si>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</si>
  <si>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</si>
  <si>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</si>
  <si>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</si>
  <si>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</si>
  <si>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</si>
  <si>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</si>
  <si>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</si>
  <si>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</si>
  <si>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</si>
  <si>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</si>
  <si>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</si>
  <si>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</si>
  <si>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</si>
  <si>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</si>
  <si>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</si>
  <si>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</si>
  <si>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</si>
  <si>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</si>
  <si>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</si>
  <si>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</si>
  <si>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</si>
  <si>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</si>
  <si>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</si>
  <si>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</si>
  <si>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</si>
  <si>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</si>
  <si>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</si>
  <si>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</si>
  <si>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</si>
  <si>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</si>
  <si>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</si>
  <si>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</si>
  <si>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</si>
  <si>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</si>
  <si>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</si>
  <si>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</si>
  <si>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</si>
  <si>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</si>
  <si>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</si>
  <si>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</si>
  <si>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</si>
  <si>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</si>
  <si>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</si>
  <si>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</si>
  <si>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</si>
  <si>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</si>
  <si>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</si>
  <si>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</si>
  <si>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</si>
  <si>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</si>
  <si>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</si>
  <si>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</si>
  <si>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</si>
  <si>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</si>
  <si>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</si>
  <si>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</si>
  <si>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</si>
  <si>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</si>
  <si>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</si>
  <si>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</si>
  <si>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</si>
  <si>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</si>
  <si>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</si>
  <si>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</si>
  <si>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</si>
  <si>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</si>
  <si>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</si>
  <si>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</si>
  <si>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</si>
  <si>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</si>
  <si>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</si>
  <si>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</si>
  <si>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</si>
  <si>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</si>
  <si>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</si>
  <si>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</si>
  <si>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</si>
  <si>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</si>
  <si>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</si>
  <si>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</si>
  <si>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</si>
  <si>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</si>
  <si>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</si>
  <si>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</si>
  <si>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</si>
  <si>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</si>
  <si>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</si>
  <si>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</si>
  <si>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</si>
  <si>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</si>
  <si>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</si>
  <si>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</si>
  <si>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</si>
  <si>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</si>
  <si>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</si>
  <si>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</si>
  <si>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</si>
  <si>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</si>
  <si>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</si>
  <si>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</si>
  <si>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</si>
  <si>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</si>
  <si>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</si>
  <si>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</si>
  <si>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</si>
  <si>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</si>
  <si>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</si>
  <si>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</si>
  <si>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</si>
  <si>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</si>
  <si>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</si>
  <si>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</si>
  <si>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</si>
  <si>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</si>
  <si>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</si>
  <si>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</si>
  <si>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</si>
  <si>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</si>
  <si>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</si>
  <si>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</si>
  <si>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</si>
  <si>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</si>
  <si>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</si>
  <si>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</si>
  <si>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</si>
  <si>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</si>
  <si>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</si>
  <si>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</si>
  <si>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</si>
  <si>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</si>
  <si>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</si>
  <si>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</si>
  <si>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</si>
  <si>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</si>
  <si>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</si>
  <si>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</si>
  <si>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</si>
  <si>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</si>
  <si>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</si>
  <si>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</si>
  <si>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</si>
  <si>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</si>
  <si>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</si>
  <si>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</si>
  <si>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</si>
  <si>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</si>
  <si>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</si>
  <si>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</si>
  <si>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</si>
  <si>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</si>
  <si>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</si>
  <si>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</si>
  <si>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</si>
  <si>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</si>
  <si>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</si>
  <si>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</si>
  <si>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</si>
  <si>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</si>
  <si>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</si>
  <si>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</si>
  <si>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</si>
  <si>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</si>
  <si>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</si>
  <si>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</si>
  <si>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</si>
  <si>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</si>
  <si>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</si>
  <si>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</si>
  <si>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</si>
  <si>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</si>
  <si>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</si>
  <si>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</si>
  <si>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</si>
  <si>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</si>
  <si>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</si>
  <si>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</si>
  <si>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</si>
  <si>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</si>
  <si>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</si>
  <si>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</si>
  <si>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</si>
  <si>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</si>
  <si>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</si>
  <si>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</si>
  <si>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</si>
  <si>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</si>
  <si>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</si>
  <si>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</si>
  <si>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</si>
  <si>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</si>
  <si>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</si>
  <si>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</si>
  <si>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</si>
  <si>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</si>
  <si>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</si>
  <si>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</si>
  <si>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</si>
  <si>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</si>
  <si>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</si>
  <si>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</si>
  <si>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</si>
  <si>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</si>
  <si>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</si>
  <si>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</si>
  <si>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</si>
  <si>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</si>
  <si>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</si>
  <si>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</si>
  <si>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</si>
  <si>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</si>
  <si>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</si>
  <si>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</si>
  <si>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</si>
  <si>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</si>
  <si>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</si>
  <si>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</si>
  <si>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</si>
  <si>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</si>
  <si>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</si>
  <si>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</si>
  <si>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</si>
  <si>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</si>
  <si>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</si>
  <si>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</si>
  <si>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</si>
  <si>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</si>
  <si>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</si>
  <si>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</si>
  <si>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</si>
  <si>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</si>
  <si>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</si>
  <si>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</si>
  <si>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</si>
  <si>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</si>
  <si>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</si>
  <si>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</si>
  <si>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</si>
  <si>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</si>
  <si>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</si>
  <si>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</si>
  <si>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</si>
  <si>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</si>
  <si>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</si>
  <si>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</si>
  <si>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</si>
  <si>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</si>
  <si>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</si>
  <si>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</si>
  <si>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</si>
  <si>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</si>
  <si>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</si>
  <si>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</si>
  <si>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</si>
  <si>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</si>
  <si>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</si>
  <si>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</si>
  <si>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</si>
  <si>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</si>
  <si>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</si>
  <si>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</si>
  <si>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</si>
  <si>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</si>
  <si>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</si>
  <si>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</si>
  <si>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</si>
  <si>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</si>
  <si>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</si>
  <si>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</si>
  <si>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</si>
  <si>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</si>
  <si>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</si>
  <si>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</si>
  <si>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</si>
  <si>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</si>
  <si>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</si>
  <si>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</si>
  <si>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</si>
  <si>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</si>
  <si>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</si>
  <si>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</si>
  <si>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</si>
  <si>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</si>
  <si>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</si>
  <si>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</si>
  <si>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</si>
  <si>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</si>
  <si>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</si>
  <si>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</si>
  <si>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</si>
  <si>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</si>
  <si>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</si>
  <si>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</si>
  <si>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</si>
  <si>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</si>
  <si>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</si>
  <si>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</si>
  <si>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</si>
  <si>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</si>
  <si>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</si>
  <si>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</si>
  <si>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</si>
  <si>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</si>
  <si>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</si>
  <si>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</si>
  <si>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</si>
  <si>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</si>
  <si>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</si>
  <si>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</si>
  <si>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</si>
  <si>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</si>
  <si>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</si>
  <si>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</si>
  <si>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</si>
  <si>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</si>
  <si>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</si>
  <si>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</si>
  <si>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</si>
  <si>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</si>
  <si>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</si>
  <si>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</si>
  <si>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</si>
  <si>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</si>
  <si>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</si>
  <si>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</si>
  <si>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</si>
  <si>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</si>
  <si>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</si>
  <si>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</si>
  <si>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</si>
  <si>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</si>
  <si>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</si>
  <si>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</si>
  <si>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</si>
  <si>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</si>
  <si>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</si>
  <si>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</si>
  <si>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</si>
  <si>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</si>
  <si>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</si>
  <si>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</si>
  <si>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</si>
  <si>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</si>
  <si>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</si>
  <si>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</si>
  <si>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</si>
  <si>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</si>
  <si>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</si>
  <si>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</si>
  <si>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</si>
  <si>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</si>
  <si>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</si>
  <si>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</si>
  <si>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</si>
  <si>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</si>
  <si>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</si>
  <si>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</si>
  <si>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</si>
  <si>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</si>
  <si>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</si>
  <si>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</si>
  <si>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</si>
  <si>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</si>
  <si>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</si>
  <si>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</si>
  <si>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</si>
  <si>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</si>
  <si>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</si>
  <si>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</si>
  <si>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</si>
  <si>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</si>
  <si>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</si>
  <si>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</si>
  <si>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</si>
  <si>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</si>
  <si>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</si>
  <si>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</si>
  <si>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</si>
  <si>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</si>
  <si>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</si>
  <si>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</si>
  <si>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</si>
  <si>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</si>
  <si>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</si>
  <si>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</si>
  <si>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</si>
  <si>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</si>
  <si>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</si>
  <si>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</si>
  <si>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</si>
  <si>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</si>
  <si>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</si>
  <si>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</si>
  <si>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</si>
  <si>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</si>
  <si>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</si>
  <si>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</si>
  <si>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</si>
  <si>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</si>
  <si>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</si>
  <si>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</si>
  <si>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</si>
  <si>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</si>
  <si>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</si>
  <si>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</si>
  <si>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</si>
  <si>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</si>
  <si>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</si>
  <si>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</si>
  <si>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</si>
  <si>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</si>
  <si>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</si>
  <si>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</si>
  <si>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</si>
  <si>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</si>
  <si>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</si>
  <si>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</si>
  <si>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</si>
  <si>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</si>
  <si>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</si>
  <si>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</si>
  <si>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</si>
  <si>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</si>
  <si>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</si>
  <si>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</si>
  <si>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</si>
  <si>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</si>
  <si>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</si>
  <si>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</si>
  <si>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</si>
  <si>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</si>
  <si>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</si>
  <si>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</si>
  <si>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</si>
  <si>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</si>
  <si>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</si>
  <si>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</si>
  <si>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</si>
  <si>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</si>
  <si>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</si>
  <si>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</si>
  <si>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</si>
  <si>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</si>
  <si>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</si>
  <si>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</si>
  <si>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</si>
  <si>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</si>
  <si>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</si>
  <si>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</si>
  <si>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</si>
  <si>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</si>
  <si>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</si>
  <si>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</si>
  <si>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</si>
  <si>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</si>
  <si>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</si>
  <si>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</si>
  <si>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</si>
  <si>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</si>
  <si>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</si>
  <si>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</si>
  <si>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</si>
  <si>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</si>
  <si>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</si>
  <si>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</si>
  <si>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</si>
  <si>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</si>
  <si>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</si>
  <si>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</si>
  <si>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</si>
  <si>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</si>
  <si>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</si>
  <si>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</si>
  <si>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</si>
  <si>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</si>
  <si>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</si>
  <si>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</si>
  <si>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</si>
  <si>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</si>
  <si>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</si>
  <si>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</si>
  <si>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</si>
  <si>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</si>
  <si>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</si>
  <si>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</si>
  <si>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</si>
  <si>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</si>
  <si>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</si>
  <si>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</si>
  <si>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</si>
  <si>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</si>
  <si>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</si>
  <si>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</si>
  <si>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</si>
  <si>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</si>
  <si>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</si>
  <si>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</si>
  <si>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</si>
  <si>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</si>
  <si>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</si>
  <si>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</si>
  <si>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</si>
  <si>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</si>
  <si>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</si>
  <si>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</si>
  <si>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</si>
  <si>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</si>
  <si>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</si>
  <si>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</si>
  <si>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</si>
  <si>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</si>
  <si>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</si>
  <si>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</si>
  <si>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</si>
  <si>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</si>
  <si>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</si>
  <si>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</si>
  <si>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</si>
  <si>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</si>
  <si>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</si>
  <si>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</si>
  <si>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</si>
  <si>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</si>
  <si>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</si>
  <si>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</si>
  <si>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</si>
  <si>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</si>
  <si>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</si>
  <si>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</si>
  <si>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</si>
  <si>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</si>
  <si>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</si>
  <si>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</si>
  <si>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</si>
  <si>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</si>
  <si>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</si>
  <si>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</si>
  <si>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</si>
  <si>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</si>
  <si>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</si>
  <si>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</si>
  <si>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</si>
  <si>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</si>
  <si>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</si>
  <si>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</si>
  <si>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</si>
  <si>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</si>
  <si>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</si>
  <si>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</si>
  <si>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</si>
  <si>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</si>
  <si>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</si>
  <si>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</si>
  <si>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</si>
  <si>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</si>
  <si>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</si>
  <si>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</si>
  <si>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</si>
  <si>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</si>
  <si>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</si>
  <si>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</si>
  <si>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</si>
  <si>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</si>
  <si>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</si>
  <si>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</si>
  <si>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</si>
  <si>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</si>
  <si>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</si>
  <si>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</si>
  <si>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</si>
  <si>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</si>
  <si>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</si>
  <si>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</si>
  <si>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</si>
  <si>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</si>
  <si>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</si>
  <si>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</si>
  <si>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</si>
  <si>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</si>
  <si>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</si>
  <si>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</si>
  <si>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</si>
  <si>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</si>
  <si>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</si>
  <si>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</si>
  <si>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</si>
  <si>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</si>
  <si>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</si>
  <si>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</si>
  <si>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</si>
  <si>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</si>
  <si>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</si>
  <si>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</si>
  <si>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</si>
  <si>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</si>
  <si>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</si>
  <si>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</si>
  <si>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</si>
  <si>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</si>
  <si>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</si>
  <si>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</si>
  <si>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</si>
  <si>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</si>
  <si>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</si>
  <si>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</si>
  <si>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</si>
  <si>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</si>
  <si>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</si>
  <si>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</si>
  <si>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</si>
  <si>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</si>
  <si>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</si>
  <si>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</si>
  <si>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</si>
  <si>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</si>
  <si>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</si>
  <si>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</si>
  <si>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</si>
  <si>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</si>
  <si>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</si>
  <si>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</si>
  <si>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</si>
  <si>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</si>
  <si>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</si>
  <si>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</si>
  <si>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</si>
  <si>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</si>
  <si>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</si>
  <si>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</si>
  <si>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</si>
  <si>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</si>
  <si>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</si>
  <si>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</si>
  <si>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</si>
  <si>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</si>
  <si>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</si>
  <si>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</si>
  <si>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</si>
  <si>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</si>
  <si>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</si>
  <si>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</si>
  <si>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</si>
  <si>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</si>
  <si>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</si>
  <si>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</si>
  <si>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</si>
  <si>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</si>
  <si>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</si>
  <si>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</si>
  <si>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</si>
  <si>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</si>
  <si>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</si>
  <si>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</si>
  <si>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</si>
  <si>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</si>
  <si>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</si>
  <si>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</si>
  <si>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</si>
  <si>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</si>
  <si>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</si>
  <si>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</si>
  <si>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</si>
  <si>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</si>
  <si>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</si>
  <si>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</si>
  <si>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</si>
  <si>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</si>
  <si>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</si>
  <si>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</si>
  <si>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</si>
  <si>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</si>
  <si>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</si>
  <si>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</si>
  <si>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</si>
  <si>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</si>
  <si>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</si>
  <si>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</si>
  <si>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</si>
  <si>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</si>
  <si>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</si>
  <si>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</si>
  <si>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</si>
  <si>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</si>
  <si>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</si>
  <si>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</si>
  <si>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</si>
  <si>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</si>
  <si>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</si>
  <si>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</si>
  <si>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</si>
  <si>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</si>
  <si>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</si>
  <si>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</si>
  <si>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</si>
  <si>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</si>
  <si>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</si>
  <si>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</si>
  <si>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</si>
  <si>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</si>
  <si>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</si>
  <si>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</si>
  <si>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</si>
  <si>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</si>
  <si>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</si>
  <si>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</si>
  <si>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</si>
  <si>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</si>
  <si>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</si>
  <si>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</si>
  <si>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</si>
  <si>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</si>
  <si>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</si>
  <si>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</si>
  <si>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</si>
  <si>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</si>
  <si>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</si>
  <si>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</si>
  <si>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</si>
  <si>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</si>
  <si>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</si>
  <si>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</si>
  <si>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</si>
  <si>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</si>
  <si>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</si>
  <si>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</si>
  <si>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</si>
  <si>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</si>
  <si>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</si>
  <si>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</si>
  <si>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</si>
  <si>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</si>
  <si>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</si>
  <si>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</si>
  <si>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</si>
  <si>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</si>
  <si>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</si>
  <si>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</si>
  <si>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</si>
  <si>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</si>
  <si>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</si>
  <si>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</si>
  <si>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</si>
  <si>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</si>
  <si>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</si>
  <si>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</si>
  <si>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</si>
  <si>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</si>
  <si>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</si>
  <si>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</si>
  <si>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</si>
  <si>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</si>
  <si>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</si>
  <si>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</si>
  <si>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</si>
  <si>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</si>
  <si>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</si>
  <si>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</si>
  <si>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</si>
  <si>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</si>
  <si>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</si>
  <si>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</si>
  <si>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</si>
  <si>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</si>
  <si>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</si>
  <si>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</si>
  <si>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</si>
  <si>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</si>
  <si>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</si>
  <si>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</si>
  <si>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</si>
  <si>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</si>
  <si>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</si>
  <si>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</si>
  <si>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</si>
  <si>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</si>
  <si>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</si>
  <si>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</si>
  <si>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</si>
  <si>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</si>
  <si>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</si>
  <si>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</si>
  <si>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</si>
  <si>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</si>
  <si>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</si>
  <si>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</si>
  <si>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</si>
  <si>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</si>
  <si>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</si>
  <si>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</si>
  <si>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</si>
  <si>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</si>
  <si>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</si>
  <si>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</si>
  <si>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</si>
  <si>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</si>
  <si>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</si>
  <si>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</si>
  <si>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</si>
  <si>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</si>
  <si>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</si>
  <si>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</si>
  <si>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</si>
  <si>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</si>
  <si>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</si>
  <si>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</si>
  <si>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</si>
  <si>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</si>
  <si>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</si>
  <si>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</si>
  <si>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</si>
  <si>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</si>
  <si>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</si>
  <si>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</si>
  <si>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</si>
  <si>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</si>
  <si>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</si>
  <si>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</si>
  <si>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</si>
  <si>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</si>
  <si>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</si>
  <si>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</si>
  <si>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</si>
  <si>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</si>
  <si>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</si>
  <si>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</si>
  <si>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</si>
  <si>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</si>
  <si>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</si>
  <si>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</si>
  <si>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</si>
  <si>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</si>
  <si>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</si>
  <si>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</si>
  <si>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</si>
  <si>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</si>
  <si>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</si>
  <si>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</si>
  <si>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</si>
  <si>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</si>
  <si>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</si>
  <si>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</si>
  <si>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</si>
  <si>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</si>
  <si>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</si>
  <si>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</si>
  <si>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</si>
  <si>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</si>
  <si>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</si>
  <si>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</si>
  <si>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</si>
  <si>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</si>
  <si>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</si>
  <si>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</si>
  <si>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</si>
  <si>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</si>
  <si>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</si>
  <si>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</si>
  <si>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</si>
  <si>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</si>
  <si>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</si>
  <si>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</si>
  <si>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</si>
  <si>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</si>
  <si>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</si>
  <si>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</si>
  <si>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</si>
  <si>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</si>
  <si>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</si>
  <si>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</si>
  <si>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</si>
  <si>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</si>
  <si>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</si>
  <si>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</si>
  <si>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</si>
  <si>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</si>
  <si>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</si>
  <si>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</si>
  <si>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</si>
  <si>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</si>
  <si>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</si>
  <si>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</si>
  <si>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</si>
  <si>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</si>
  <si>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</si>
  <si>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</si>
  <si>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</si>
  <si>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</si>
  <si>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</si>
  <si>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</si>
  <si>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</si>
  <si>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</si>
  <si>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</si>
  <si>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</si>
  <si>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</si>
  <si>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</si>
  <si>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</si>
  <si>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</si>
  <si>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</si>
  <si>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</si>
  <si>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</si>
  <si>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</si>
  <si>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</si>
  <si>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</si>
  <si>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</si>
  <si>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</si>
  <si>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</si>
  <si>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</si>
  <si>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</si>
  <si>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</si>
  <si>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</si>
  <si>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</si>
  <si>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</si>
  <si>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</si>
  <si>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</si>
  <si>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</si>
  <si>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</si>
  <si>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</si>
  <si>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</si>
  <si>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</si>
  <si>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</si>
  <si>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</si>
  <si>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</si>
  <si>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</si>
  <si>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</si>
  <si>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</si>
  <si>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</si>
  <si>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</si>
  <si>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</si>
  <si>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</si>
  <si>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</si>
  <si>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</si>
  <si>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</si>
  <si>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</si>
  <si>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</si>
  <si>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</si>
  <si>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</si>
  <si>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</si>
  <si>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</si>
  <si>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</si>
  <si>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</si>
  <si>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</si>
  <si>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</si>
  <si>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</si>
  <si>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</si>
  <si>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</si>
  <si>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</si>
  <si>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</si>
  <si>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</si>
  <si>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</si>
  <si>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</si>
  <si>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</si>
  <si>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</si>
  <si>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</si>
  <si>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</si>
  <si>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</si>
  <si>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</si>
  <si>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</si>
  <si>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</si>
  <si>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</si>
  <si>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</si>
  <si>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</si>
  <si>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</si>
  <si>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</si>
  <si>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</si>
  <si>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</si>
  <si>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</si>
  <si>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</si>
  <si>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</si>
  <si>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</si>
  <si>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</si>
  <si>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</si>
  <si>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</si>
  <si>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</si>
  <si>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</si>
  <si>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</si>
  <si>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</si>
  <si>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</si>
  <si>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</si>
  <si>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</si>
  <si>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</si>
  <si>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</si>
  <si>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</si>
  <si>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</si>
  <si>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</si>
  <si>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</si>
  <si>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</si>
  <si>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</si>
  <si>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</si>
  <si>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</si>
  <si>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</si>
  <si>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</si>
  <si>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</si>
  <si>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</si>
  <si>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</si>
  <si>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</si>
  <si>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</si>
  <si>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</si>
  <si>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</si>
  <si>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</si>
  <si>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</si>
  <si>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</si>
  <si>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</si>
  <si>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</si>
  <si>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</si>
  <si>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</si>
  <si>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</si>
  <si>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</si>
  <si>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</si>
  <si>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</si>
  <si>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</si>
  <si>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</si>
  <si>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</si>
  <si>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</si>
  <si>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</si>
  <si>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</si>
  <si>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</si>
  <si>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</si>
  <si>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</si>
  <si>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</si>
  <si>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</si>
  <si>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</si>
  <si>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</si>
  <si>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</si>
  <si>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</si>
  <si>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</si>
  <si>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</si>
  <si>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</si>
  <si>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</si>
  <si>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</si>
  <si>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</si>
  <si>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</si>
  <si>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</si>
  <si>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</si>
  <si>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</si>
  <si>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</si>
  <si>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</si>
  <si>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</si>
  <si>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</si>
  <si>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</si>
  <si>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</si>
  <si>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</si>
  <si>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</si>
  <si>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</si>
  <si>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</si>
  <si>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</si>
  <si>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</si>
  <si>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</si>
  <si>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</si>
  <si>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</si>
  <si>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</si>
  <si>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</si>
  <si>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</si>
  <si>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</si>
  <si>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</si>
  <si>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</si>
  <si>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</si>
  <si>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</si>
  <si>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</si>
  <si>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</si>
  <si>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</si>
  <si>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</si>
  <si>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</si>
  <si>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</si>
  <si>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</si>
  <si>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</si>
  <si>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</si>
  <si>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</si>
  <si>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</si>
  <si>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</si>
  <si>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</si>
  <si>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</si>
  <si>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</si>
  <si>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</si>
  <si>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</si>
  <si>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</si>
  <si>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</si>
  <si>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</si>
  <si>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</si>
  <si>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</si>
  <si>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</si>
  <si>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</si>
  <si>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</si>
  <si>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</si>
  <si>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</si>
  <si>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</si>
  <si>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</si>
  <si>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</si>
  <si>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</si>
  <si>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</si>
  <si>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</si>
  <si>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</si>
  <si>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</si>
  <si>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</si>
  <si>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</si>
  <si>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</si>
  <si>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</si>
  <si>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</si>
  <si>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</si>
  <si>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</si>
  <si>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</si>
  <si>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</si>
  <si>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</si>
  <si>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</si>
  <si>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</si>
  <si>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</si>
  <si>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</si>
  <si>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</si>
  <si>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</si>
  <si>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</si>
  <si>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</si>
  <si>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</si>
  <si>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</si>
  <si>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</si>
  <si>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</si>
  <si>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</si>
  <si>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</si>
  <si>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</si>
  <si>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</si>
  <si>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</si>
  <si>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</si>
  <si>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</si>
  <si>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</si>
  <si>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</si>
  <si>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</si>
  <si>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</si>
  <si>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</si>
  <si>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</si>
  <si>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</si>
  <si>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</si>
  <si>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</si>
  <si>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</si>
  <si>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</si>
  <si>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</si>
  <si>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</si>
  <si>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</si>
  <si>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</si>
  <si>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</si>
  <si>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</si>
  <si>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</si>
  <si>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</si>
  <si>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</si>
  <si>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</si>
  <si>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</si>
  <si>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</si>
  <si>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</si>
  <si>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</si>
  <si>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</si>
  <si>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</si>
  <si>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</si>
  <si>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</si>
  <si>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</si>
  <si>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</si>
  <si>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</si>
  <si>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</si>
  <si>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</si>
  <si>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</si>
  <si>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</si>
  <si>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</si>
  <si>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</si>
  <si>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</si>
  <si>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</si>
  <si>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</si>
  <si>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</si>
  <si>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</si>
  <si>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</si>
  <si>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</si>
  <si>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</si>
  <si>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</si>
  <si>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</si>
  <si>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</si>
  <si>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</si>
  <si>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</si>
  <si>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</si>
  <si>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</si>
  <si>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</si>
  <si>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</si>
  <si>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</si>
  <si>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</si>
  <si>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</si>
  <si>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</si>
  <si>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</si>
  <si>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</si>
  <si>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</si>
  <si>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</si>
  <si>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</si>
  <si>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</si>
  <si>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</si>
  <si>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</si>
  <si>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</si>
  <si>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</si>
  <si>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</si>
  <si>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</si>
  <si>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</si>
  <si>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</si>
  <si>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</si>
  <si>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</si>
  <si>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</si>
  <si>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</si>
  <si>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</si>
  <si>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</si>
  <si>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</si>
  <si>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</si>
  <si>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</si>
  <si>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</si>
  <si>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</si>
  <si>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</si>
  <si>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</si>
  <si>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</si>
  <si>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</si>
  <si>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</si>
  <si>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</si>
  <si>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</si>
  <si>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</si>
  <si>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</si>
  <si>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</si>
  <si>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</si>
  <si>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</si>
  <si>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</si>
  <si>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</si>
  <si>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</si>
  <si>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</si>
  <si>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</si>
  <si>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</si>
  <si>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</si>
  <si>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</si>
  <si>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</si>
  <si>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</si>
  <si>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</si>
  <si>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</si>
  <si>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</si>
  <si>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</si>
  <si>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</si>
  <si>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</si>
  <si>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</si>
  <si>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</si>
  <si>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</si>
  <si>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</si>
  <si>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</si>
  <si>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</si>
  <si>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</si>
  <si>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</si>
  <si>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</si>
  <si>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</si>
  <si>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</si>
  <si>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</si>
  <si>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</si>
  <si>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</si>
  <si>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</si>
  <si>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</si>
  <si>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</si>
  <si>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</si>
  <si>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</si>
  <si>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</si>
  <si>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</si>
  <si>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</si>
  <si>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</si>
  <si>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</si>
  <si>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</si>
  <si>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</si>
  <si>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</si>
  <si>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</si>
  <si>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</si>
  <si>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</si>
  <si>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</si>
  <si>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</si>
  <si>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</si>
  <si>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</si>
  <si>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</si>
  <si>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</si>
  <si>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</si>
  <si>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</si>
  <si>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</si>
  <si>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</si>
  <si>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</si>
  <si>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</si>
  <si>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</si>
  <si>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</si>
  <si>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</si>
  <si>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</si>
  <si>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</si>
  <si>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</si>
  <si>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</si>
  <si>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</si>
  <si>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</si>
  <si>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</si>
  <si>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</si>
  <si>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</si>
  <si>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</si>
  <si>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</si>
  <si>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</si>
  <si>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</si>
  <si>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</si>
  <si>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</si>
  <si>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</si>
  <si>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</si>
  <si>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</si>
  <si>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</si>
  <si>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</si>
  <si>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</si>
  <si>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</si>
  <si>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</si>
  <si>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</si>
  <si>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</si>
  <si>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</si>
  <si>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</si>
  <si>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</si>
  <si>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</si>
  <si>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</si>
  <si>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</si>
  <si>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</si>
  <si>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</si>
  <si>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</si>
  <si>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</si>
  <si>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</si>
  <si>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</si>
  <si>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</si>
  <si>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</si>
  <si>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</si>
  <si>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</si>
  <si>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</si>
  <si>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</si>
  <si>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</si>
  <si>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</si>
  <si>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</si>
  <si>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</si>
  <si>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</si>
  <si>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</si>
  <si>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</si>
  <si>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</si>
  <si>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</si>
  <si>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</si>
  <si>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</si>
  <si>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</si>
  <si>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</si>
  <si>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</si>
  <si>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</si>
  <si>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</si>
  <si>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</si>
  <si>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</si>
  <si>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</si>
  <si>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</si>
  <si>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</si>
  <si>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</si>
  <si>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</si>
  <si>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</si>
  <si>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</si>
  <si>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</si>
  <si>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</si>
  <si>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</si>
  <si>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</si>
  <si>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</si>
  <si>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</si>
  <si>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</si>
  <si>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</si>
  <si>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</si>
  <si>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</si>
  <si>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</si>
  <si>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</si>
  <si>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</si>
  <si>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</si>
  <si>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</si>
  <si>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</si>
  <si>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</si>
  <si>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</si>
  <si>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</si>
  <si>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</si>
  <si>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</si>
  <si>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</si>
  <si>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</si>
  <si>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</si>
  <si>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</si>
  <si>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</si>
  <si>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</si>
  <si>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</si>
  <si>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</si>
  <si>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</si>
  <si>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</si>
  <si>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</si>
  <si>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</si>
  <si>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</si>
  <si>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</si>
  <si>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</si>
  <si>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</si>
  <si>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</si>
  <si>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</si>
  <si>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</si>
  <si>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</si>
  <si>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</si>
  <si>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</si>
  <si>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</si>
  <si>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</si>
  <si>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</si>
  <si>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</si>
  <si>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</si>
  <si>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</si>
  <si>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</si>
  <si>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</si>
  <si>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</si>
  <si>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</si>
  <si>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</si>
  <si>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</si>
  <si>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</si>
  <si>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</si>
  <si>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</si>
  <si>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</si>
  <si>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</si>
  <si>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</si>
  <si>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</si>
  <si>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</si>
  <si>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</si>
  <si>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</si>
  <si>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</si>
  <si>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</si>
  <si>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</si>
  <si>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</si>
  <si>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</si>
  <si>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</si>
  <si>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</si>
  <si>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</si>
  <si>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</si>
  <si>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</si>
  <si>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</si>
  <si>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</si>
  <si>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</si>
  <si>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</si>
  <si>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</si>
  <si>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</si>
  <si>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</si>
  <si>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</si>
  <si>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</si>
  <si>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</si>
  <si>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</si>
  <si>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</si>
  <si>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</si>
  <si>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</si>
  <si>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</si>
  <si>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</si>
  <si>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</si>
  <si>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</si>
  <si>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</si>
  <si>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</si>
  <si>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</si>
  <si>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</si>
  <si>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</si>
  <si>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</si>
  <si>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</si>
  <si>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</si>
  <si>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</si>
  <si>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</si>
  <si>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</si>
  <si>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</si>
  <si>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</si>
  <si>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</si>
  <si>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</si>
  <si>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</si>
  <si>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</si>
  <si>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</si>
  <si>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</si>
  <si>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</si>
  <si>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</si>
  <si>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</si>
  <si>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</si>
  <si>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</si>
  <si>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</si>
  <si>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</si>
  <si>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</si>
  <si>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</si>
  <si>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</si>
  <si>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</si>
  <si>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</si>
  <si>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</si>
  <si>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</si>
  <si>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</si>
  <si>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</si>
  <si>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</si>
  <si>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</si>
  <si>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</si>
  <si>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</si>
  <si>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</si>
  <si>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</si>
  <si>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</si>
  <si>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</si>
  <si>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</si>
  <si>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</si>
  <si>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</si>
  <si>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</si>
  <si>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</si>
  <si>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</si>
  <si>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</si>
  <si>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</si>
  <si>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</si>
  <si>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</si>
  <si>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</si>
  <si>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</si>
  <si>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</si>
  <si>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</si>
  <si>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</si>
  <si>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</si>
  <si>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</si>
  <si>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</si>
  <si>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</si>
  <si>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</si>
  <si>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</si>
  <si>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</si>
  <si>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</si>
  <si>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</si>
  <si>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</si>
  <si>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</si>
  <si>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</si>
  <si>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</si>
  <si>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</si>
  <si>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</si>
  <si>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</si>
  <si>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</si>
  <si>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</si>
  <si>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</si>
  <si>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</si>
  <si>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</si>
  <si>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</si>
  <si>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</si>
  <si>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</si>
  <si>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</si>
  <si>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</si>
  <si>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</si>
  <si>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</si>
  <si>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</si>
  <si>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</si>
  <si>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</si>
  <si>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</si>
  <si>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</si>
  <si>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</si>
  <si>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</si>
  <si>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</si>
  <si>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</si>
  <si>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</si>
  <si>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</si>
  <si>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</si>
  <si>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</si>
  <si>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</si>
  <si>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</si>
  <si>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</si>
  <si>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</si>
  <si>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</si>
  <si>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</si>
  <si>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</si>
  <si>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</si>
  <si>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</si>
  <si>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</si>
  <si>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</si>
  <si>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</si>
  <si>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</si>
  <si>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</si>
  <si>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</si>
  <si>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</si>
  <si>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</si>
  <si>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</si>
  <si>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</si>
  <si>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</si>
  <si>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</si>
  <si>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</si>
  <si>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</si>
  <si>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</si>
  <si>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</si>
  <si>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</si>
  <si>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</si>
  <si>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</si>
  <si>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</si>
  <si>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</si>
  <si>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</si>
  <si>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</si>
  <si>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</si>
  <si>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</si>
  <si>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</si>
  <si>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</si>
  <si>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</si>
  <si>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</si>
  <si>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</si>
  <si>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</si>
  <si>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</si>
  <si>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</si>
  <si>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</si>
  <si>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</si>
  <si>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</si>
  <si>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</si>
  <si>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</si>
  <si>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</si>
  <si>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</si>
  <si>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</si>
  <si>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</si>
  <si>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</si>
  <si>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</si>
  <si>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</si>
  <si>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</si>
  <si>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</si>
  <si>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</si>
  <si>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</si>
  <si>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</si>
  <si>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</si>
  <si>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</si>
  <si>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</si>
  <si>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</si>
  <si>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</si>
  <si>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</si>
  <si>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</si>
  <si>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</si>
  <si>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</si>
  <si>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</si>
  <si>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</si>
  <si>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</si>
  <si>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</si>
  <si>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</si>
  <si>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</si>
  <si>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</si>
  <si>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</si>
  <si>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</si>
  <si>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</si>
  <si>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</si>
  <si>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</si>
  <si>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</si>
  <si>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</si>
  <si>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</si>
  <si>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</si>
  <si>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</si>
  <si>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</si>
  <si>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</si>
  <si>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</si>
  <si>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</si>
  <si>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</si>
  <si>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</si>
  <si>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</si>
  <si>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</si>
  <si>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</si>
  <si>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</si>
  <si>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</si>
  <si>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</si>
  <si>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</si>
  <si>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</si>
  <si>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</si>
  <si>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</si>
  <si>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</si>
  <si>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</si>
  <si>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</si>
  <si>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</si>
  <si>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</si>
  <si>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</si>
  <si>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</si>
  <si>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</si>
  <si>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</si>
  <si>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</si>
  <si>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</si>
  <si>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</si>
  <si>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</si>
  <si>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</si>
  <si>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</si>
  <si>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</si>
  <si>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</si>
  <si>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</si>
  <si>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</si>
  <si>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</si>
  <si>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</si>
  <si>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</si>
  <si>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</si>
  <si>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</si>
  <si>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</si>
  <si>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</si>
  <si>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</si>
  <si>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</si>
  <si>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</si>
  <si>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</si>
  <si>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</si>
  <si>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</si>
  <si>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</si>
  <si>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</si>
  <si>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</si>
  <si>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</si>
  <si>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</si>
  <si>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</si>
  <si>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</si>
  <si>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</si>
  <si>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</si>
  <si>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</si>
  <si>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</si>
  <si>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</si>
  <si>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</si>
  <si>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</si>
  <si>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</si>
  <si>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</si>
  <si>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</si>
  <si>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</si>
  <si>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</si>
  <si>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</si>
  <si>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</si>
  <si>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</si>
  <si>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</si>
  <si>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</si>
  <si>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</si>
  <si>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</si>
  <si>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</si>
  <si>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</si>
  <si>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</si>
  <si>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</si>
  <si>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</si>
  <si>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</si>
  <si>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</si>
  <si>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</si>
  <si>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</si>
  <si>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</si>
  <si>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</si>
  <si>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</si>
  <si>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</si>
  <si>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</si>
  <si>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</si>
  <si>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</si>
  <si>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</si>
  <si>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</si>
  <si>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</si>
  <si>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</si>
  <si>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</si>
  <si>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</si>
  <si>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</si>
  <si>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</si>
  <si>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</si>
  <si>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</si>
  <si>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</si>
  <si>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</si>
  <si>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</si>
  <si>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</si>
  <si>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</si>
  <si>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</si>
  <si>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</si>
  <si>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</si>
  <si>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</si>
  <si>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</si>
  <si>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</si>
  <si>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</si>
  <si>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</si>
  <si>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</si>
  <si>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</si>
  <si>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</si>
  <si>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</si>
  <si>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</si>
  <si>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</si>
  <si>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</si>
  <si>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</si>
  <si>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</si>
  <si>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</si>
  <si>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</si>
  <si>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</si>
  <si>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</si>
  <si>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</si>
  <si>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</si>
  <si>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</si>
  <si>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</si>
  <si>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</si>
  <si>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</si>
  <si>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</si>
  <si>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</si>
  <si>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</si>
  <si>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</si>
  <si>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</si>
  <si>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</si>
  <si>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</si>
  <si>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</si>
  <si>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</si>
  <si>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</si>
  <si>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</si>
  <si>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</si>
  <si>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</si>
  <si>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</si>
  <si>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</si>
  <si>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</si>
  <si>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</si>
  <si>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</si>
  <si>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</si>
  <si>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</si>
  <si>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</si>
  <si>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</si>
  <si>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</si>
  <si>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</si>
  <si>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</si>
  <si>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</si>
  <si>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</si>
  <si>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</si>
  <si>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</si>
  <si>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</si>
  <si>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</si>
  <si>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</si>
  <si>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</si>
  <si>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</si>
  <si>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</si>
  <si>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</si>
  <si>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</si>
  <si>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</si>
  <si>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</si>
  <si>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</si>
  <si>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</si>
  <si>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</si>
  <si>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</si>
  <si>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</si>
  <si>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</si>
  <si>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</si>
  <si>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</si>
  <si>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</si>
  <si>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</si>
  <si>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</si>
  <si>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</si>
  <si>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</si>
  <si>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</si>
  <si>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</si>
  <si>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</si>
  <si>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</si>
  <si>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</si>
  <si>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</si>
  <si>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</si>
  <si>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</si>
  <si>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</si>
  <si>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</si>
  <si>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</si>
  <si>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</si>
  <si>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</si>
  <si>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</si>
  <si>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</si>
  <si>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</si>
  <si>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</si>
  <si>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</si>
  <si>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</si>
  <si>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</si>
  <si>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</si>
  <si>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</si>
  <si>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</si>
  <si>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</si>
  <si>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</si>
  <si>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</si>
  <si>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</si>
  <si>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</si>
  <si>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</si>
  <si>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</si>
  <si>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</si>
  <si>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</si>
  <si>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</si>
  <si>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</si>
  <si>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</si>
  <si>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</si>
  <si>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</si>
  <si>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</si>
  <si>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</si>
  <si>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</si>
  <si>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</si>
  <si>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</si>
  <si>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</si>
  <si>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</si>
  <si>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</si>
  <si>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</si>
  <si>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</si>
  <si>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</si>
  <si>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</si>
  <si>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</si>
  <si>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</si>
  <si>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</si>
  <si>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</si>
  <si>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</si>
  <si>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</si>
  <si>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</si>
  <si>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</si>
  <si>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</si>
  <si>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</si>
  <si>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</si>
  <si>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</si>
  <si>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</si>
  <si>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</si>
  <si>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</si>
  <si>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</si>
  <si>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</si>
  <si>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</si>
  <si>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</si>
  <si>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</si>
  <si>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</si>
  <si>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</si>
  <si>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</si>
  <si>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</si>
  <si>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</si>
  <si>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</si>
  <si>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</si>
  <si>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</si>
  <si>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</si>
  <si>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</si>
  <si>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</si>
  <si>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</si>
  <si>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</si>
  <si>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</si>
  <si>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</si>
  <si>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</si>
  <si>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</si>
  <si>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</si>
  <si>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</si>
  <si>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</si>
  <si>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</si>
  <si>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</si>
  <si>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</si>
  <si>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</si>
  <si>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</si>
  <si>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</si>
  <si>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</si>
  <si>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</si>
  <si>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</si>
  <si>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</si>
  <si>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</si>
  <si>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</si>
  <si>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</si>
  <si>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</si>
  <si>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</si>
  <si>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</si>
  <si>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</si>
  <si>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</si>
  <si>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</si>
  <si>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</si>
  <si>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</si>
  <si>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</si>
  <si>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</si>
  <si>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</si>
  <si>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</si>
  <si>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</si>
  <si>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</si>
  <si>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</si>
  <si>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</si>
  <si>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</si>
  <si>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</si>
  <si>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</si>
  <si>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</si>
  <si>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</si>
  <si>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</si>
  <si>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</si>
  <si>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</si>
  <si>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</si>
  <si>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</si>
  <si>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</si>
  <si>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</si>
  <si>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</si>
  <si>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</si>
  <si>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</si>
  <si>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</si>
  <si>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</si>
  <si>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</si>
  <si>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</si>
  <si>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</si>
  <si>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</si>
  <si>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</si>
  <si>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</si>
  <si>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</si>
  <si>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</si>
  <si>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</si>
  <si>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</si>
  <si>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</si>
  <si>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</si>
  <si>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</si>
  <si>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</si>
  <si>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</si>
  <si>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</si>
  <si>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</si>
  <si>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</si>
  <si>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</si>
  <si>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</si>
  <si>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</si>
  <si>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</si>
  <si>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</si>
  <si>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</si>
  <si>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</si>
  <si>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</si>
  <si>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</si>
  <si>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</si>
  <si>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</si>
  <si>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</si>
  <si>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</si>
  <si>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</si>
  <si>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</si>
  <si>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</si>
  <si>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</si>
  <si>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</si>
  <si>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</si>
  <si>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</si>
  <si>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</si>
  <si>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</si>
  <si>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</si>
  <si>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</si>
  <si>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</si>
  <si>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</si>
  <si>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</si>
  <si>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</si>
  <si>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</si>
  <si>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</si>
  <si>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</si>
  <si>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</si>
  <si>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</si>
  <si>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</si>
  <si>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</si>
  <si>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</si>
  <si>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</si>
  <si>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</si>
  <si>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</si>
  <si>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</si>
  <si>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</si>
  <si>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</si>
  <si>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</si>
  <si>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</si>
  <si>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</si>
  <si>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</si>
  <si>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</si>
  <si>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</si>
  <si>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</si>
  <si>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</si>
  <si>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</si>
  <si>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</si>
  <si>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</si>
  <si>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</si>
  <si>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</si>
  <si>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</si>
  <si>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</si>
  <si>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</si>
  <si>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</si>
  <si>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</si>
  <si>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</si>
  <si>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</si>
  <si>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</si>
  <si>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</si>
  <si>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</si>
  <si>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</si>
  <si>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</si>
  <si>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</si>
  <si>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</si>
  <si>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</si>
  <si>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</si>
  <si>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</si>
  <si>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</si>
  <si>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</si>
  <si>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</si>
  <si>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</si>
  <si>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</si>
  <si>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</si>
  <si>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</si>
  <si>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</si>
  <si>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</si>
  <si>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</si>
  <si>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</si>
  <si>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</si>
  <si>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</si>
  <si>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</si>
  <si>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</si>
  <si>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</si>
  <si>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</si>
  <si>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</si>
  <si>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</si>
  <si>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</si>
  <si>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</si>
  <si>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</si>
  <si>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</si>
  <si>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</si>
  <si>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</si>
  <si>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</si>
  <si>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</si>
  <si>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</si>
  <si>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</si>
  <si>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</si>
  <si>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</si>
  <si>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</si>
  <si>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</si>
  <si>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</si>
  <si>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</si>
  <si>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</si>
  <si>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</si>
  <si>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</si>
  <si>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</si>
  <si>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</si>
  <si>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</si>
  <si>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</si>
  <si>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</si>
  <si>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</si>
  <si>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</si>
  <si>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</si>
  <si>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</si>
  <si>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</si>
  <si>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</si>
  <si>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</si>
  <si>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</si>
  <si>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</si>
  <si>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</si>
  <si>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</si>
  <si>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</si>
  <si>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</si>
  <si>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</si>
  <si>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</si>
  <si>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</si>
  <si>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</si>
  <si>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</si>
  <si>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</si>
  <si>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</si>
  <si>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</si>
  <si>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</si>
  <si>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</si>
  <si>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</si>
  <si>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</si>
  <si>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</si>
  <si>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</si>
  <si>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</si>
  <si>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</si>
  <si>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</si>
  <si>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</si>
  <si>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</si>
  <si>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</si>
  <si>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</si>
  <si>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</si>
  <si>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</si>
  <si>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</si>
  <si>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</si>
  <si>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</si>
  <si>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</si>
  <si>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</si>
  <si>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</si>
  <si>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</si>
  <si>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</si>
  <si>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</si>
  <si>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</si>
  <si>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</si>
  <si>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</si>
  <si>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</si>
  <si>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</si>
  <si>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</si>
  <si>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</si>
  <si>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</si>
  <si>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</si>
  <si>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</si>
  <si>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</si>
  <si>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</si>
  <si>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</si>
  <si>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</si>
  <si>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</si>
  <si>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</si>
  <si>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</si>
  <si>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</si>
  <si>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</si>
  <si>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</si>
  <si>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</si>
  <si>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</si>
  <si>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</si>
  <si>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</si>
  <si>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</si>
  <si>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</si>
  <si>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</si>
  <si>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</si>
  <si>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</si>
  <si>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</si>
  <si>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</si>
  <si>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</si>
  <si>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</si>
  <si>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</si>
  <si>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</si>
  <si>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</si>
  <si>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</si>
  <si>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</si>
  <si>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</si>
  <si>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</si>
  <si>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</si>
  <si>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</si>
  <si>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</si>
  <si>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</si>
  <si>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</si>
  <si>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</si>
  <si>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</si>
  <si>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</si>
  <si>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</si>
  <si>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</si>
  <si>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</si>
  <si>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</si>
  <si>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</si>
  <si>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</si>
  <si>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</si>
  <si>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</si>
  <si>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</si>
  <si>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</si>
  <si>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</si>
  <si>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</si>
  <si>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</si>
  <si>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</si>
  <si>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</si>
  <si>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</si>
  <si>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</si>
  <si>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</si>
  <si>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</si>
  <si>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</si>
  <si>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</si>
  <si>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</si>
  <si>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</si>
  <si>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</si>
  <si>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</si>
  <si>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</si>
  <si>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</si>
  <si>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</si>
  <si>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</si>
  <si>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</si>
  <si>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</si>
  <si>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</si>
  <si>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</si>
  <si>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</si>
  <si>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</si>
  <si>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</si>
  <si>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</si>
  <si>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</si>
  <si>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</si>
  <si>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</si>
  <si>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</si>
  <si>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</si>
  <si>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</si>
  <si>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</si>
  <si>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</si>
  <si>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</si>
  <si>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</si>
  <si>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</si>
  <si>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</si>
  <si>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</si>
  <si>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</si>
  <si>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</si>
  <si>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</si>
  <si>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</si>
  <si>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</si>
  <si>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</si>
  <si>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</si>
  <si>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</si>
  <si>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</si>
  <si>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</si>
  <si>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</si>
  <si>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</si>
  <si>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</si>
  <si>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</si>
  <si>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</si>
  <si>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</si>
  <si>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</si>
  <si>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</si>
  <si>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</si>
  <si>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</si>
  <si>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</si>
  <si>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</si>
  <si>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</si>
  <si>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</si>
  <si>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</si>
  <si>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</si>
  <si>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</si>
  <si>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</si>
  <si>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</si>
  <si>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</si>
  <si>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</si>
  <si>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</si>
  <si>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</si>
  <si>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</si>
  <si>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</si>
  <si>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</si>
  <si>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</si>
  <si>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</si>
  <si>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</si>
  <si>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</si>
  <si>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</si>
  <si>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</si>
  <si>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</si>
  <si>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</si>
  <si>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</si>
  <si>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</si>
  <si>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</si>
  <si>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</si>
  <si>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</si>
  <si>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</si>
  <si>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</si>
  <si>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</si>
  <si>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</si>
  <si>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</si>
  <si>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</si>
  <si>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</si>
  <si>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</si>
  <si>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</si>
  <si>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</si>
  <si>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</si>
  <si>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</si>
  <si>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</si>
  <si>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</si>
  <si>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</si>
  <si>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</si>
  <si>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</si>
  <si>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</si>
  <si>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</si>
  <si>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</si>
  <si>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</si>
  <si>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</si>
  <si>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</si>
  <si>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</si>
  <si>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</si>
  <si>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</si>
  <si>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</si>
  <si>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</si>
  <si>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</si>
  <si>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</si>
  <si>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</si>
  <si>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</si>
  <si>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</si>
  <si>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</si>
  <si>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</si>
  <si>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</si>
  <si>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</si>
  <si>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</si>
  <si>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</si>
  <si>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</si>
  <si>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</si>
  <si>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</si>
  <si>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</si>
  <si>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</si>
  <si>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</si>
  <si>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</si>
  <si>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</si>
  <si>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</si>
  <si>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</si>
  <si>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</si>
  <si>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</si>
  <si>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</si>
  <si>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</si>
  <si>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</si>
  <si>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</si>
  <si>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</si>
  <si>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</si>
  <si>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</si>
  <si>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</si>
  <si>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</si>
  <si>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</si>
  <si>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</si>
  <si>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</si>
  <si>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</si>
  <si>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</si>
  <si>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</si>
  <si>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</si>
  <si>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</si>
  <si>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</si>
  <si>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</si>
  <si>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</si>
  <si>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</si>
  <si>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</si>
  <si>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</si>
  <si>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</si>
  <si>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</si>
  <si>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</si>
  <si>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</si>
  <si>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</si>
  <si>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</si>
  <si>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</si>
  <si>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</si>
  <si>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</si>
  <si>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</si>
  <si>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</si>
  <si>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</si>
  <si>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</si>
  <si>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</si>
  <si>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</si>
  <si>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</si>
  <si>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</si>
  <si>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</si>
  <si>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</si>
  <si>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</si>
  <si>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</si>
  <si>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</si>
  <si>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</si>
  <si>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</si>
  <si>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</si>
  <si>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</si>
  <si>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</si>
  <si>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</si>
  <si>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</si>
  <si>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</si>
  <si>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</si>
  <si>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</si>
  <si>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</si>
  <si>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</si>
  <si>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</si>
  <si>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</si>
  <si>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</si>
  <si>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</si>
  <si>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</si>
  <si>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</si>
  <si>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</si>
  <si>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</si>
  <si>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</si>
  <si>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</si>
  <si>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</si>
  <si>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</si>
  <si>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</si>
  <si>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</si>
  <si>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</si>
  <si>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</si>
  <si>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</si>
  <si>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</si>
  <si>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</si>
  <si>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</si>
  <si>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</si>
  <si>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</si>
  <si>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</si>
  <si>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</si>
  <si>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</si>
  <si>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</si>
  <si>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</si>
  <si>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</si>
  <si>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</si>
  <si>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</si>
  <si>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</si>
  <si>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</si>
  <si>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</si>
  <si>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</si>
  <si>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</si>
  <si>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</si>
  <si>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</si>
  <si>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</si>
  <si>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</si>
  <si>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</si>
  <si>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</si>
  <si>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</si>
  <si>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</si>
  <si>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</si>
  <si>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</si>
  <si>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</si>
  <si>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</si>
  <si>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</si>
  <si>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</si>
  <si>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</si>
  <si>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</si>
  <si>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</si>
  <si>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</si>
  <si>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</si>
  <si>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</si>
  <si>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</si>
  <si>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</si>
  <si>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</si>
  <si>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</si>
  <si>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</si>
  <si>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</si>
  <si>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</si>
  <si>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</si>
  <si>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</si>
  <si>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</si>
  <si>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</si>
  <si>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</si>
  <si>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</si>
  <si>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</si>
  <si>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</si>
  <si>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</si>
  <si>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</si>
  <si>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</si>
  <si>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</si>
  <si>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</si>
  <si>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</si>
  <si>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</si>
  <si>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</si>
  <si>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</si>
  <si>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</si>
  <si>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</si>
  <si>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</si>
  <si>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</si>
  <si>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</si>
  <si>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</si>
  <si>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</si>
  <si>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</si>
  <si>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</si>
  <si>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</si>
  <si>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</si>
  <si>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</si>
  <si>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</si>
  <si>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</si>
  <si>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</si>
  <si>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</si>
  <si>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</si>
  <si>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</si>
  <si>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</si>
  <si>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</si>
  <si>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</si>
  <si>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</si>
  <si>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</si>
  <si>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</si>
  <si>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</si>
  <si>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</si>
  <si>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</si>
  <si>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</si>
  <si>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</si>
  <si>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</si>
  <si>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</si>
  <si>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</si>
  <si>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</si>
  <si>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</si>
  <si>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</si>
  <si>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</si>
  <si>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</si>
  <si>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</si>
  <si>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</si>
  <si>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</si>
  <si>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</si>
  <si>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</si>
  <si>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</si>
  <si>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</si>
  <si>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</si>
  <si>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</si>
  <si>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</si>
  <si>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</si>
  <si>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</si>
  <si>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</si>
  <si>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</si>
  <si>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</si>
  <si>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</si>
  <si>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</si>
  <si>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</si>
  <si>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</si>
  <si>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</si>
  <si>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</si>
  <si>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</si>
  <si>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</si>
  <si>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</si>
  <si>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</si>
  <si>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</si>
  <si>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</si>
  <si>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</si>
  <si>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</si>
  <si>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</si>
  <si>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</si>
  <si>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</si>
  <si>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</si>
  <si>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</si>
  <si>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</si>
  <si>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</si>
  <si>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</si>
  <si>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</si>
  <si>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</si>
  <si>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</si>
  <si>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</si>
  <si>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</si>
  <si>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</si>
  <si>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</si>
  <si>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</si>
  <si>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</si>
  <si>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</si>
  <si>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</si>
  <si>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</si>
  <si>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</si>
  <si>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</si>
  <si>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</si>
  <si>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</si>
  <si>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</si>
  <si>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</si>
  <si>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</si>
  <si>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</si>
  <si>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</si>
  <si>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</si>
  <si>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</si>
  <si>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</si>
  <si>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</si>
  <si>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</si>
  <si>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</si>
  <si>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</si>
  <si>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</si>
  <si>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</si>
  <si>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</si>
  <si>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</si>
  <si>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</si>
  <si>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</si>
  <si>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</si>
  <si>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</si>
  <si>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</si>
  <si>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</si>
  <si>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</si>
  <si>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</si>
  <si>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</si>
  <si>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</si>
  <si>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</si>
  <si>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</si>
  <si>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</si>
  <si>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</si>
  <si>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</si>
  <si>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</si>
  <si>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</si>
  <si>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</si>
  <si>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</si>
  <si>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</si>
  <si>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</si>
  <si>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</si>
  <si>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</si>
  <si>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</si>
  <si>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</si>
  <si>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</si>
  <si>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</si>
  <si>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</si>
  <si>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</si>
  <si>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</si>
  <si>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</si>
  <si>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</si>
  <si>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</si>
  <si>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</si>
  <si>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</si>
  <si>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</si>
  <si>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</si>
  <si>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</si>
  <si>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</si>
  <si>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</si>
  <si>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</si>
  <si>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</si>
  <si>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</si>
  <si>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</si>
  <si>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</si>
  <si>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</si>
  <si>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</si>
  <si>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</si>
  <si>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</si>
  <si>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</si>
  <si>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</si>
  <si>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</si>
  <si>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</si>
  <si>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</si>
  <si>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</si>
  <si>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</si>
  <si>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</si>
  <si>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</si>
  <si>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</si>
  <si>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</si>
  <si>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</si>
  <si>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</si>
  <si>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</si>
  <si>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</si>
  <si>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</si>
  <si>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</si>
  <si>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</si>
  <si>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</si>
  <si>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</si>
  <si>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</si>
  <si>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</si>
  <si>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</si>
  <si>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</si>
  <si>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</si>
  <si>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</si>
  <si>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</si>
  <si>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</si>
  <si>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</si>
  <si>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</si>
  <si>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</si>
  <si>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</si>
  <si>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</si>
  <si>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</si>
  <si>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</si>
  <si>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</si>
  <si>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</si>
  <si>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</si>
  <si>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</si>
  <si>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</si>
  <si>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</si>
  <si>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</si>
  <si>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</si>
  <si>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</si>
  <si>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</si>
  <si>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</si>
  <si>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</si>
  <si>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</si>
  <si>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</si>
  <si>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</si>
  <si>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</si>
  <si>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</si>
  <si>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</si>
  <si>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</si>
  <si>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</si>
  <si>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</si>
  <si>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</si>
  <si>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</si>
  <si>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</si>
  <si>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</si>
  <si>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</si>
  <si>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</si>
  <si>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</si>
  <si>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</si>
  <si>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</si>
  <si>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</si>
  <si>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</si>
  <si>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</si>
  <si>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</si>
  <si>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</si>
  <si>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</si>
  <si>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</si>
  <si>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</si>
  <si>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</si>
  <si>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</si>
  <si>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</si>
  <si>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</si>
  <si>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</si>
  <si>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</si>
  <si>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</si>
  <si>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</si>
  <si>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</si>
  <si>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</si>
  <si>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</si>
  <si>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</si>
  <si>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</si>
  <si>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</si>
  <si>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</si>
  <si>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</si>
  <si>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</si>
  <si>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</si>
  <si>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</si>
  <si>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</si>
  <si>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</si>
  <si>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</si>
  <si>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</si>
  <si>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</si>
  <si>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</si>
  <si>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</si>
  <si>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</si>
  <si>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</si>
  <si>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</si>
  <si>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</si>
  <si>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</si>
  <si>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</si>
  <si>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</si>
  <si>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</si>
  <si>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</si>
  <si>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</si>
  <si>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</si>
  <si>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</si>
  <si>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</si>
  <si>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</si>
  <si>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</si>
  <si>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</si>
  <si>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</si>
  <si>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</si>
  <si>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</si>
  <si>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</si>
  <si>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</si>
  <si>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</si>
  <si>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</si>
  <si>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</si>
  <si>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</si>
  <si>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</si>
  <si>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</si>
  <si>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</si>
  <si>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</si>
  <si>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</si>
  <si>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</si>
  <si>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</si>
  <si>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</si>
  <si>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</si>
  <si>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</si>
  <si>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</si>
  <si>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</si>
  <si>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</si>
  <si>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</si>
  <si>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</si>
  <si>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</si>
  <si>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</si>
  <si>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</si>
  <si>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</si>
  <si>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</si>
  <si>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</si>
  <si>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</si>
  <si>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</si>
  <si>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</si>
  <si>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</si>
  <si>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</si>
  <si>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</si>
  <si>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</si>
  <si>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</si>
  <si>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</si>
  <si>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</si>
  <si>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</si>
  <si>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</si>
  <si>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</si>
  <si>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</si>
  <si>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</si>
  <si>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</si>
  <si>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</si>
  <si>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</si>
  <si>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</si>
  <si>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</si>
  <si>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</si>
  <si>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</si>
  <si>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</si>
  <si>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</si>
  <si>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</si>
  <si>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</si>
  <si>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</si>
  <si>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</si>
  <si>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</si>
  <si>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</si>
  <si>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</si>
  <si>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</si>
  <si>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</si>
  <si>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</si>
  <si>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</si>
  <si>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</si>
  <si>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</si>
  <si>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</si>
  <si>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</si>
  <si>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</si>
  <si>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</si>
  <si>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</si>
  <si>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</si>
  <si>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</si>
  <si>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</si>
  <si>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</si>
  <si>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</si>
  <si>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</si>
  <si>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</si>
  <si>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</si>
  <si>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</si>
  <si>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</si>
  <si>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</si>
  <si>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</si>
  <si>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</si>
  <si>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</si>
  <si>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</si>
  <si>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</si>
  <si>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</si>
  <si>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</si>
  <si>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</si>
  <si>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</si>
  <si>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</si>
  <si>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</si>
  <si>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</si>
  <si>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</si>
  <si>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</si>
  <si>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</si>
  <si>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</si>
  <si>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</si>
  <si>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</si>
  <si>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</si>
  <si>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</si>
  <si>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</si>
  <si>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</si>
  <si>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</si>
  <si>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</si>
  <si>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</si>
  <si>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</si>
  <si>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</si>
  <si>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</si>
  <si>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</si>
  <si>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</si>
  <si>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</si>
  <si>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</si>
  <si>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</si>
  <si>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</si>
  <si>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</si>
  <si>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</si>
  <si>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</si>
  <si>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</si>
  <si>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</si>
  <si>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</si>
  <si>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</si>
  <si>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</si>
  <si>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</si>
  <si>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</si>
  <si>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</si>
  <si>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</si>
  <si>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</si>
  <si>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</si>
  <si>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</si>
  <si>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</si>
  <si>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</si>
  <si>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</si>
  <si>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</si>
  <si>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</si>
  <si>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</si>
  <si>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</si>
  <si>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</si>
  <si>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</si>
  <si>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</si>
  <si>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</si>
  <si>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</si>
  <si>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</si>
  <si>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</si>
  <si>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</si>
  <si>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</si>
  <si>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</si>
  <si>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</si>
  <si>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</si>
  <si>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</si>
  <si>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</si>
  <si>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</si>
  <si>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</si>
  <si>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</si>
  <si>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</si>
  <si>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</si>
  <si>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</si>
  <si>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</si>
  <si>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</si>
  <si>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</si>
  <si>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</si>
  <si>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</si>
  <si>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</si>
  <si>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</si>
  <si>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</si>
  <si>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</si>
  <si>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</si>
  <si>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</si>
  <si>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</si>
  <si>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</si>
  <si>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</si>
  <si>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</si>
  <si>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</si>
  <si>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</si>
  <si>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</si>
  <si>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</si>
  <si>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</si>
  <si>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</si>
  <si>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</si>
  <si>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</si>
  <si>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</si>
  <si>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</si>
  <si>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</si>
  <si>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</si>
  <si>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</si>
  <si>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</si>
  <si>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</si>
  <si>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</si>
  <si>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</si>
  <si>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</si>
  <si>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</si>
  <si>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</si>
  <si>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</si>
  <si>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</si>
  <si>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</si>
  <si>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</si>
  <si>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</si>
  <si>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</si>
  <si>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</si>
  <si>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</si>
  <si>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</si>
  <si>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</si>
  <si>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</si>
  <si>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</si>
  <si>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</si>
  <si>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</si>
  <si>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</si>
  <si>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</si>
  <si>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</si>
  <si>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</si>
  <si>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</si>
  <si>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</si>
  <si>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</si>
  <si>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</si>
  <si>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</si>
  <si>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</si>
  <si>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</si>
  <si>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</si>
  <si>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</si>
  <si>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</si>
  <si>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</si>
  <si>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</si>
  <si>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</si>
  <si>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</si>
  <si>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</si>
  <si>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</si>
  <si>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</si>
  <si>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</si>
  <si>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</si>
  <si>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</si>
  <si>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</si>
  <si>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</si>
  <si>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</si>
  <si>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</si>
  <si>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</si>
  <si>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</si>
  <si>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</si>
  <si>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</si>
  <si>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</si>
  <si>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</si>
  <si>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</si>
  <si>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</si>
  <si>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</si>
  <si>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</si>
  <si>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</si>
  <si>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</si>
  <si>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</si>
  <si>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</si>
  <si>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</si>
  <si>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</si>
  <si>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</si>
  <si>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</si>
  <si>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</si>
  <si>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</si>
  <si>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</si>
  <si>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</si>
  <si>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</si>
  <si>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</si>
  <si>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</si>
  <si>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</si>
  <si>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</si>
  <si>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</si>
  <si>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</si>
  <si>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</si>
  <si>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</si>
  <si>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</si>
  <si>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</si>
  <si>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</si>
  <si>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</si>
  <si>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</si>
  <si>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</si>
  <si>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</si>
  <si>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</si>
  <si>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</si>
  <si>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</si>
  <si>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</si>
  <si>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</si>
  <si>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</si>
  <si>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</si>
  <si>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</si>
  <si>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</si>
  <si>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</si>
  <si>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</si>
  <si>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</si>
  <si>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</si>
  <si>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</si>
  <si>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</si>
  <si>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</si>
  <si>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</si>
  <si>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</si>
  <si>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</si>
  <si>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</si>
  <si>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</si>
  <si>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</si>
  <si>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</si>
  <si>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</si>
  <si>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</si>
  <si>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</si>
  <si>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</si>
  <si>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</si>
  <si>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</si>
  <si>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</si>
  <si>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</si>
  <si>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</si>
  <si>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</si>
  <si>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</si>
  <si>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</si>
  <si>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</si>
  <si>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</si>
  <si>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</si>
  <si>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</si>
  <si>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</si>
  <si>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</si>
  <si>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</si>
  <si>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</si>
  <si>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</si>
  <si>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</si>
  <si>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</si>
  <si>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</si>
  <si>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</si>
  <si>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</si>
  <si>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</si>
  <si>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</si>
  <si>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</si>
  <si>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</si>
  <si>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</si>
  <si>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</si>
  <si>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</si>
  <si>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</si>
  <si>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</si>
  <si>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</si>
  <si>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</si>
  <si>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</si>
  <si>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</si>
  <si>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</si>
  <si>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</si>
  <si>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</si>
  <si>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</si>
  <si>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</si>
  <si>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</si>
  <si>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</si>
  <si>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</si>
  <si>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</si>
  <si>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</si>
  <si>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</si>
  <si>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</si>
  <si>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</si>
  <si>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</si>
  <si>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</si>
  <si>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</si>
  <si>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</si>
  <si>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</si>
  <si>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</si>
  <si>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</si>
  <si>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</si>
  <si>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</si>
  <si>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</si>
  <si>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</si>
  <si>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</si>
  <si>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</si>
  <si>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</si>
  <si>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</si>
  <si>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</si>
  <si>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</si>
  <si>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</si>
  <si>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</si>
  <si>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</si>
  <si>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</si>
  <si>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</si>
  <si>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</si>
  <si>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</si>
  <si>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</si>
  <si>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</si>
  <si>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</si>
  <si>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</si>
  <si>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</si>
  <si>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</si>
  <si>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</si>
  <si>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</si>
  <si>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</si>
  <si>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</si>
  <si>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</si>
  <si>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</si>
  <si>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</si>
  <si>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</si>
  <si>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</si>
  <si>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</si>
  <si>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</si>
  <si>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</si>
  <si>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</si>
  <si>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</si>
  <si>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</si>
  <si>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</si>
  <si>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</si>
  <si>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</si>
  <si>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</si>
  <si>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</si>
  <si>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</si>
  <si>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</si>
  <si>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</si>
  <si>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</si>
  <si>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</si>
  <si>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</si>
  <si>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</si>
  <si>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</si>
  <si>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</si>
  <si>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</si>
  <si>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</si>
  <si>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</si>
  <si>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</si>
  <si>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</si>
  <si>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</si>
  <si>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</si>
  <si>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</si>
  <si>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</si>
  <si>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</si>
  <si>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</si>
  <si>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</si>
  <si>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</si>
  <si>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</si>
  <si>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</si>
  <si>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</si>
  <si>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</si>
  <si>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</si>
  <si>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</si>
  <si>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</si>
  <si>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</si>
  <si>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</si>
  <si>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</si>
  <si>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</si>
  <si>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</si>
  <si>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</si>
  <si>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</si>
  <si>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</si>
  <si>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</si>
  <si>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</si>
  <si>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</si>
  <si>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</si>
  <si>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</si>
  <si>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</si>
  <si>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</si>
  <si>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</si>
  <si>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</si>
  <si>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</si>
  <si>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</si>
  <si>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</si>
  <si>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</si>
  <si>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</si>
  <si>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</si>
  <si>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</si>
  <si>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</si>
  <si>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</si>
  <si>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</si>
  <si>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</si>
  <si>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</si>
  <si>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</si>
  <si>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</si>
  <si>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</si>
  <si>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</si>
  <si>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</si>
  <si>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</si>
  <si>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</si>
  <si>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</si>
  <si>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</si>
  <si>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</si>
  <si>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</si>
  <si>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</si>
  <si>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</si>
  <si>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</si>
  <si>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</si>
  <si>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</si>
  <si>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</si>
  <si>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</si>
  <si>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</si>
  <si>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</si>
  <si>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</si>
  <si>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</si>
  <si>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</si>
  <si>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</si>
  <si>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</si>
  <si>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</si>
  <si>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</si>
  <si>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</si>
  <si>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</si>
  <si>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</si>
  <si>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</si>
  <si>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</si>
  <si>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</si>
  <si>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</si>
  <si>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</si>
  <si>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</si>
  <si>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</si>
  <si>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</si>
  <si>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</si>
  <si>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</si>
  <si>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</si>
  <si>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</si>
  <si>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</si>
  <si>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</si>
  <si>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</si>
  <si>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</si>
  <si>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</si>
  <si>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</si>
  <si>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</si>
  <si>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</si>
  <si>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</si>
  <si>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</si>
  <si>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</si>
  <si>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</si>
  <si>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</si>
  <si>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</si>
  <si>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</si>
  <si>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</si>
  <si>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</si>
  <si>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</si>
  <si>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</si>
  <si>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</si>
  <si>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</si>
  <si>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</si>
  <si>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</si>
  <si>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</si>
  <si>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</si>
  <si>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</si>
  <si>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</si>
  <si>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</si>
  <si>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</si>
  <si>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</si>
  <si>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</si>
  <si>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</si>
  <si>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</si>
  <si>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</si>
  <si>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</si>
  <si>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</si>
  <si>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</si>
  <si>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</si>
  <si>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</si>
  <si>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</si>
  <si>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</si>
  <si>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</si>
  <si>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</si>
  <si>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</si>
  <si>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</si>
  <si>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</si>
  <si>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</si>
  <si>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</si>
  <si>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</si>
  <si>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</si>
  <si>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</si>
  <si>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</si>
  <si>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</si>
  <si>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</si>
  <si>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</si>
  <si>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</si>
  <si>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</si>
  <si>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</si>
  <si>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</si>
  <si>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</si>
  <si>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</si>
  <si>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</si>
  <si>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</si>
  <si>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</si>
  <si>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</si>
  <si>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</si>
  <si>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</si>
  <si>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</si>
  <si>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</si>
  <si>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</si>
  <si>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</si>
  <si>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</si>
  <si>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</si>
  <si>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</si>
  <si>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</si>
  <si>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</si>
  <si>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</si>
  <si>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</si>
  <si>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</si>
  <si>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</si>
  <si>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</si>
  <si>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</si>
  <si>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</si>
  <si>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</si>
  <si>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</si>
  <si>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</si>
  <si>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</si>
  <si>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</si>
  <si>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</si>
  <si>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</si>
  <si>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</si>
  <si>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</si>
  <si>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</si>
  <si>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</si>
  <si>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</si>
  <si>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</si>
  <si>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</si>
  <si>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</si>
  <si>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</si>
  <si>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</si>
  <si>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</si>
  <si>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</si>
  <si>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</si>
  <si>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</si>
  <si>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</si>
  <si>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</si>
  <si>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</si>
  <si>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</si>
  <si>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</si>
  <si>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</si>
  <si>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</si>
  <si>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</si>
  <si>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</si>
  <si>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</si>
  <si>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</si>
  <si>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</si>
  <si>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</si>
  <si>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</si>
  <si>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</si>
  <si>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</si>
  <si>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</si>
  <si>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</si>
  <si>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</si>
  <si>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</si>
  <si>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</si>
  <si>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</si>
  <si>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</si>
  <si>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</si>
  <si>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</si>
  <si>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</si>
  <si>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</si>
  <si>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</si>
  <si>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</si>
  <si>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</si>
  <si>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</si>
  <si>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</si>
  <si>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</si>
  <si>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</si>
  <si>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</si>
  <si>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</si>
  <si>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</si>
  <si>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</si>
  <si>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</si>
  <si>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</si>
  <si>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</si>
  <si>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</si>
  <si>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</si>
  <si>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</si>
  <si>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</si>
  <si>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</si>
  <si>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</si>
  <si>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</si>
  <si>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</si>
  <si>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</si>
  <si>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</si>
  <si>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</si>
  <si>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</si>
  <si>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</si>
  <si>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</si>
  <si>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</si>
  <si>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</si>
  <si>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</si>
  <si>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</si>
  <si>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</si>
  <si>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</si>
  <si>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</si>
  <si>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</si>
  <si>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</si>
  <si>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</si>
  <si>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</si>
  <si>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</si>
  <si>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</si>
  <si>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</si>
  <si>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</si>
  <si>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</si>
  <si>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</si>
  <si>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</si>
  <si>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</si>
  <si>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</si>
  <si>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</si>
  <si>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</si>
  <si>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</si>
  <si>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</si>
  <si>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</si>
  <si>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</si>
  <si>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</si>
  <si>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</si>
  <si>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</si>
  <si>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</si>
  <si>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</si>
  <si>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</si>
  <si>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</si>
  <si>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</si>
  <si>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</si>
  <si>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</si>
  <si>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</si>
  <si>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</si>
  <si>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</si>
  <si>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</si>
  <si>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</si>
  <si>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</si>
  <si>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</si>
  <si>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</si>
  <si>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</si>
  <si>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</si>
  <si>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</si>
  <si>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</si>
  <si>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</si>
  <si>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</si>
  <si>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</si>
  <si>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</si>
  <si>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</si>
  <si>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</si>
  <si>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</si>
  <si>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</si>
  <si>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</si>
  <si>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</si>
  <si>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</si>
  <si>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</si>
  <si>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</si>
  <si>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</si>
  <si>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</si>
  <si>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</si>
  <si>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</si>
  <si>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</si>
  <si>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</si>
  <si>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</si>
  <si>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</si>
  <si>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</si>
  <si>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</si>
  <si>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</si>
  <si>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</si>
  <si>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</si>
  <si>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</si>
  <si>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</si>
  <si>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</si>
  <si>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</si>
  <si>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</si>
  <si>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</si>
  <si>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</si>
  <si>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</si>
  <si>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</si>
  <si>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</si>
  <si>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</si>
  <si>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</si>
  <si>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</si>
  <si>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</si>
  <si>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</si>
  <si>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</si>
  <si>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</si>
  <si>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</si>
  <si>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</si>
  <si>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</si>
  <si>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</si>
  <si>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</si>
  <si>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</si>
  <si>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</si>
  <si>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</si>
  <si>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</si>
  <si>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</si>
  <si>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</si>
  <si>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</si>
  <si>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</si>
  <si>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</si>
  <si>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</si>
  <si>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</si>
  <si>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</si>
  <si>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</si>
  <si>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</si>
  <si>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</si>
  <si>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</si>
  <si>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</si>
  <si>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</si>
  <si>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</si>
  <si>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</si>
  <si>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</si>
  <si>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</si>
  <si>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</si>
  <si>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</si>
  <si>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</si>
  <si>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</si>
  <si>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</si>
  <si>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</si>
  <si>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</si>
  <si>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</si>
  <si>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</si>
  <si>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</si>
  <si>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</si>
  <si>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</si>
  <si>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</si>
  <si>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</si>
  <si>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</si>
  <si>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</si>
  <si>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</si>
  <si>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</si>
  <si>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</si>
  <si>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</si>
  <si>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</si>
  <si>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</si>
  <si>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</si>
  <si>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</si>
  <si>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</si>
  <si>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</si>
  <si>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</si>
  <si>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</si>
  <si>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</si>
  <si>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</si>
  <si>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</si>
  <si>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</si>
  <si>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</si>
  <si>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</si>
  <si>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</si>
  <si>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</si>
  <si>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</si>
  <si>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</si>
  <si>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</si>
  <si>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</si>
  <si>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</si>
  <si>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</si>
  <si>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</si>
  <si>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</si>
  <si>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</si>
  <si>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</si>
  <si>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</si>
  <si>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</si>
  <si>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</si>
  <si>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</si>
  <si>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</si>
  <si>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</si>
  <si>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</si>
  <si>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</si>
  <si>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</si>
  <si>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</si>
  <si>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</si>
  <si>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</si>
  <si>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</si>
  <si>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</si>
  <si>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</si>
  <si>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</si>
  <si>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</si>
  <si>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</si>
  <si>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</si>
  <si>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</si>
  <si>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</si>
  <si>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</si>
  <si>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</si>
  <si>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</si>
  <si>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</si>
  <si>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</si>
  <si>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</si>
  <si>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</si>
  <si>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</si>
  <si>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</si>
  <si>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</si>
  <si>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</si>
  <si>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</si>
  <si>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</si>
  <si>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</si>
  <si>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</si>
  <si>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</si>
  <si>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</si>
  <si>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</si>
  <si>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</si>
  <si>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</si>
  <si>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</si>
  <si>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</si>
  <si>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</si>
  <si>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</si>
  <si>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</si>
  <si>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</si>
  <si>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</si>
  <si>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</si>
  <si>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</si>
  <si>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</si>
  <si>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</si>
  <si>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</si>
  <si>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</si>
  <si>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</si>
  <si>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</si>
  <si>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</si>
  <si>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</si>
  <si>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</si>
  <si>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</si>
  <si>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</si>
  <si>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</si>
  <si>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</si>
  <si>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</si>
  <si>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</si>
  <si>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</si>
  <si>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</si>
  <si>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</si>
  <si>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</si>
  <si>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</si>
  <si>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</si>
  <si>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</si>
  <si>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</si>
  <si>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</si>
  <si>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</si>
  <si>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</si>
  <si>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</si>
  <si>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</si>
  <si>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</si>
  <si>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</si>
  <si>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</si>
  <si>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</si>
  <si>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</si>
  <si>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</si>
  <si>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</si>
  <si>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</si>
  <si>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</si>
  <si>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</si>
  <si>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</si>
  <si>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</si>
  <si>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</si>
  <si>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</si>
  <si>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</si>
  <si>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</si>
  <si>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</si>
  <si>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</si>
  <si>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</si>
  <si>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</si>
  <si>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</si>
  <si>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</si>
  <si>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</si>
  <si>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</si>
  <si>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</si>
  <si>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</si>
  <si>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</si>
  <si>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</si>
  <si>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</si>
  <si>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</si>
  <si>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</si>
  <si>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</si>
  <si>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</si>
  <si>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</si>
  <si>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</si>
  <si>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</si>
  <si>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</si>
  <si>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</si>
  <si>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</si>
  <si>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</si>
  <si>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</si>
  <si>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</si>
  <si>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</si>
  <si>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</si>
  <si>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</si>
  <si>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</si>
  <si>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</si>
  <si>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</si>
  <si>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</si>
  <si>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</si>
  <si>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</si>
  <si>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</si>
  <si>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</si>
  <si>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</si>
  <si>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</si>
  <si>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</si>
  <si>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</si>
  <si>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</si>
  <si>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</si>
  <si>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</si>
  <si>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</si>
  <si>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</si>
  <si>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</si>
  <si>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</si>
  <si>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</si>
  <si>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</si>
  <si>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</si>
  <si>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</si>
  <si>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</si>
  <si>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</si>
  <si>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</si>
  <si>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</si>
  <si>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</si>
  <si>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</si>
  <si>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</si>
  <si>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</si>
  <si>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</si>
  <si>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</si>
  <si>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</si>
  <si>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</si>
  <si>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</si>
  <si>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</si>
  <si>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</si>
  <si>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</si>
  <si>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</si>
  <si>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</si>
  <si>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</si>
  <si>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</si>
  <si>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</si>
  <si>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</si>
  <si>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</si>
  <si>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</si>
  <si>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</si>
  <si>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</si>
  <si>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</si>
  <si>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</si>
  <si>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</si>
  <si>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</si>
  <si>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</si>
  <si>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</si>
  <si>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</si>
  <si>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</si>
  <si>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</si>
  <si>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</si>
  <si>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</si>
  <si>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</si>
  <si>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</si>
  <si>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</si>
  <si>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</si>
  <si>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</si>
  <si>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</si>
  <si>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</si>
  <si>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</si>
  <si>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</si>
  <si>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</si>
  <si>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</si>
  <si>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</si>
  <si>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</si>
  <si>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</si>
  <si>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</si>
  <si>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</si>
  <si>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</si>
  <si>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</si>
  <si>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</si>
  <si>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</si>
  <si>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</si>
  <si>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</si>
  <si>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</si>
  <si>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</si>
  <si>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</si>
  <si>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</si>
  <si>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</si>
  <si>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</si>
  <si>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</si>
  <si>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</si>
  <si>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</si>
  <si>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</si>
  <si>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</si>
  <si>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</si>
  <si>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</si>
  <si>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</si>
  <si>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</si>
  <si>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</si>
  <si>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</si>
  <si>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</si>
  <si>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</si>
  <si>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</si>
  <si>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</si>
  <si>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</si>
  <si>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</si>
  <si>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</si>
  <si>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</si>
  <si>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</si>
  <si>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</si>
  <si>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</si>
  <si>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</si>
  <si>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</si>
  <si>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</si>
  <si>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</si>
  <si>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</si>
  <si>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</si>
  <si>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</si>
  <si>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</si>
  <si>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</si>
  <si>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</si>
  <si>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</si>
  <si>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</si>
  <si>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</si>
  <si>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</si>
  <si>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</si>
  <si>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</si>
  <si>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</si>
  <si>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</si>
  <si>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</si>
  <si>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</si>
  <si>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</si>
  <si>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</si>
  <si>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</si>
  <si>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</si>
  <si>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</si>
  <si>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</si>
  <si>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</si>
  <si>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</si>
  <si>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</si>
  <si>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</si>
  <si>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</si>
  <si>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</si>
  <si>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</si>
  <si>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</si>
  <si>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</si>
  <si>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</si>
  <si>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</si>
  <si>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</si>
  <si>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</si>
  <si>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</si>
  <si>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</si>
  <si>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</si>
  <si>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</si>
  <si>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</si>
  <si>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</si>
  <si>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</si>
  <si>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</si>
  <si>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</si>
  <si>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</si>
  <si>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</si>
  <si>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</si>
  <si>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</si>
  <si>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</si>
  <si>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</si>
  <si>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</si>
  <si>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</si>
  <si>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</si>
  <si>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</si>
  <si>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</si>
  <si>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</si>
  <si>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</si>
  <si>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</si>
  <si>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</si>
  <si>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</si>
  <si>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</si>
  <si>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</si>
  <si>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</si>
  <si>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</si>
  <si>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</si>
  <si>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</si>
  <si>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</si>
  <si>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</si>
  <si>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</si>
  <si>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</si>
  <si>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</si>
  <si>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</si>
  <si>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</si>
  <si>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</si>
  <si>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</si>
  <si>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</si>
  <si>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</si>
  <si>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</si>
  <si>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</si>
  <si>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</si>
  <si>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</si>
  <si>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</si>
  <si>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</si>
  <si>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</si>
  <si>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</si>
  <si>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</si>
  <si>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</si>
  <si>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</si>
  <si>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</si>
  <si>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</si>
  <si>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</si>
  <si>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</si>
  <si>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</si>
  <si>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</si>
  <si>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</si>
  <si>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</si>
  <si>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</si>
  <si>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</si>
  <si>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</si>
  <si>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</si>
  <si>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</si>
  <si>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</si>
  <si>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</si>
  <si>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</si>
  <si>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</si>
  <si>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</si>
  <si>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</si>
  <si>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</si>
  <si>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</si>
  <si>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</si>
  <si>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</si>
  <si>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</si>
  <si>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</si>
  <si>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</si>
  <si>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</si>
  <si>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</si>
  <si>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</si>
  <si>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</si>
  <si>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</si>
  <si>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</si>
  <si>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</si>
  <si>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</si>
  <si>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</si>
  <si>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</si>
  <si>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</si>
  <si>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</si>
  <si>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</si>
  <si>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</si>
  <si>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</si>
  <si>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</si>
  <si>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</si>
  <si>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</si>
  <si>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</si>
  <si>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</si>
  <si>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</si>
  <si>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</si>
  <si>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</si>
  <si>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</si>
  <si>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</si>
  <si>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</si>
  <si>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</si>
  <si>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</si>
  <si>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</si>
  <si>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</si>
  <si>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</si>
  <si>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</si>
  <si>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</si>
  <si>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</si>
  <si>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</si>
  <si>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</si>
  <si>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</si>
  <si>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</si>
  <si>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</si>
  <si>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</si>
  <si>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</si>
  <si>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</si>
  <si>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</si>
  <si>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</si>
  <si>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</si>
  <si>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</si>
  <si>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</si>
  <si>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</si>
  <si>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</si>
  <si>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</si>
  <si>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</si>
  <si>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</si>
  <si>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</si>
  <si>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</si>
  <si>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</si>
  <si>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</si>
  <si>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</si>
  <si>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</si>
  <si>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</si>
  <si>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</si>
  <si>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</si>
  <si>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</si>
  <si>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</si>
  <si>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</si>
  <si>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</si>
  <si>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</si>
  <si>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</si>
  <si>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</si>
  <si>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</si>
  <si>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</si>
  <si>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</si>
  <si>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</si>
  <si>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</si>
  <si>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</si>
  <si>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</si>
  <si>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</si>
  <si>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</si>
  <si>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</si>
  <si>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</si>
  <si>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</si>
  <si>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</si>
  <si>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</si>
  <si>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</si>
  <si>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</si>
  <si>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</si>
  <si>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</si>
  <si>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</si>
  <si>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</si>
  <si>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</si>
  <si>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</si>
  <si>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</si>
  <si>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</si>
  <si>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</si>
  <si>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</si>
  <si>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</si>
  <si>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</si>
  <si>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</si>
  <si>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</si>
  <si>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</si>
  <si>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</si>
  <si>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</si>
  <si>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</si>
  <si>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</si>
  <si>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</si>
  <si>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</si>
  <si>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</si>
  <si>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</si>
  <si>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</si>
  <si>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</si>
  <si>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</si>
  <si>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</si>
  <si>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</si>
  <si>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</si>
  <si>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</si>
  <si>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</si>
  <si>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</si>
  <si>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</si>
  <si>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</si>
  <si>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</si>
  <si>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</si>
  <si>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</si>
  <si>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</si>
  <si>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</si>
  <si>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</si>
  <si>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</si>
  <si>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</si>
  <si>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</si>
  <si>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</si>
  <si>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</si>
  <si>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</si>
  <si>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</si>
  <si>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</si>
  <si>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</si>
  <si>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</si>
  <si>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</si>
  <si>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</si>
  <si>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</si>
  <si>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</si>
  <si>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</si>
  <si>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</si>
  <si>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</si>
  <si>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</si>
  <si>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</si>
  <si>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</si>
  <si>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</si>
  <si>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</si>
  <si>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</si>
  <si>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</si>
  <si>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</si>
  <si>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</si>
  <si>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</si>
  <si>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</si>
  <si>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</si>
  <si>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</si>
  <si>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</si>
  <si>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</si>
  <si>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</si>
  <si>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</si>
  <si>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</si>
  <si>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</si>
  <si>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</si>
  <si>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</si>
  <si>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</si>
  <si>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</si>
  <si>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</si>
  <si>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</si>
  <si>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</si>
  <si>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</si>
  <si>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</si>
  <si>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</si>
  <si>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</si>
  <si>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</si>
  <si>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</si>
  <si>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</si>
  <si>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</si>
  <si>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</si>
  <si>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</si>
  <si>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</si>
  <si>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</si>
  <si>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</si>
  <si>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</si>
  <si>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</si>
  <si>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</si>
  <si>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</si>
  <si>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</si>
  <si>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</si>
  <si>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</si>
  <si>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</si>
  <si>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</si>
  <si>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</si>
  <si>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</si>
  <si>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</si>
  <si>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</si>
  <si>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</si>
  <si>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</si>
  <si>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</si>
  <si>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</si>
  <si>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</si>
  <si>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</si>
  <si>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</si>
  <si>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</si>
  <si>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</si>
  <si>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</si>
  <si>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</si>
  <si>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</si>
  <si>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</si>
  <si>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</si>
  <si>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</si>
  <si>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</si>
  <si>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</si>
  <si>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</si>
  <si>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</si>
  <si>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</si>
  <si>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</si>
  <si>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</si>
  <si>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</si>
  <si>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</si>
  <si>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</si>
  <si>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</si>
  <si>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</si>
  <si>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</si>
  <si>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</si>
  <si>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</si>
  <si>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</si>
  <si>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</si>
  <si>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</si>
  <si>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</si>
  <si>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</si>
  <si>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</si>
  <si>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</si>
  <si>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</si>
  <si>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</si>
  <si>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</si>
  <si>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</si>
  <si>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</si>
  <si>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</si>
  <si>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</si>
  <si>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</si>
  <si>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</si>
  <si>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</si>
  <si>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</si>
  <si>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</si>
  <si>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</si>
  <si>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</si>
  <si>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</si>
  <si>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</si>
  <si>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</si>
  <si>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</si>
  <si>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</si>
  <si>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</si>
  <si>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</si>
  <si>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</si>
  <si>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</si>
  <si>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</si>
  <si>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</si>
  <si>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</si>
  <si>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</si>
  <si>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</si>
  <si>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</si>
  <si>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</si>
  <si>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</si>
  <si>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</si>
  <si>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</si>
  <si>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</si>
  <si>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</si>
  <si>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</si>
  <si>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</si>
  <si>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</si>
  <si>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</si>
  <si>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</si>
  <si>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</si>
  <si>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</si>
  <si>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</si>
  <si>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</si>
  <si>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</si>
  <si>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</si>
  <si>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</si>
  <si>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</si>
  <si>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</si>
  <si>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</si>
  <si>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</si>
  <si>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</si>
  <si>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</si>
  <si>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</si>
  <si>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</si>
  <si>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</si>
  <si>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</si>
  <si>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</si>
  <si>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</si>
  <si>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</si>
  <si>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</si>
  <si>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</si>
  <si>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</si>
  <si>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</si>
  <si>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</si>
  <si>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</si>
  <si>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</si>
  <si>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</si>
  <si>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</si>
  <si>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</si>
  <si>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</si>
  <si>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</si>
  <si>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</si>
  <si>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</si>
  <si>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</si>
  <si>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</si>
  <si>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</si>
  <si>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</si>
  <si>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</si>
  <si>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</si>
  <si>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</si>
  <si>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</si>
  <si>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</si>
  <si>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</si>
  <si>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</si>
  <si>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</si>
  <si>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</si>
  <si>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</si>
  <si>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</si>
  <si>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</si>
  <si>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</si>
  <si>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</si>
  <si>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</si>
  <si>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</si>
  <si>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</si>
  <si>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</si>
  <si>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</si>
  <si>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</si>
  <si>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</si>
  <si>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</si>
  <si>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</si>
  <si>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</si>
  <si>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</si>
  <si>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</si>
  <si>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</si>
  <si>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</si>
  <si>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</si>
  <si>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</si>
  <si>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</si>
  <si>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</si>
  <si>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</si>
  <si>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</si>
  <si>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</si>
  <si>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</si>
  <si>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</si>
  <si>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</si>
  <si>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</si>
  <si>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</si>
  <si>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</si>
  <si>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</si>
  <si>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</si>
  <si>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</si>
  <si>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</si>
  <si>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</si>
  <si>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</si>
  <si>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</si>
  <si>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</si>
  <si>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</si>
  <si>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</si>
  <si>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</si>
  <si>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</si>
  <si>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</si>
  <si>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</si>
  <si>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</si>
  <si>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</si>
  <si>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</si>
  <si>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</si>
  <si>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</si>
  <si>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</si>
  <si>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</si>
  <si>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</si>
  <si>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</si>
  <si>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</si>
  <si>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</si>
  <si>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</si>
  <si>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</si>
  <si>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</si>
  <si>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</si>
  <si>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</si>
  <si>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</si>
  <si>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</si>
  <si>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</si>
  <si>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</si>
  <si>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</si>
  <si>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</si>
  <si>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</si>
  <si>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</si>
  <si>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</si>
  <si>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</si>
  <si>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</si>
  <si>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</si>
  <si>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</si>
  <si>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</si>
  <si>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</si>
  <si>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</si>
  <si>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</si>
  <si>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</si>
  <si>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</si>
  <si>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</si>
  <si>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</si>
  <si>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</si>
  <si>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</si>
  <si>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</si>
  <si>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</si>
  <si>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</si>
  <si>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</si>
  <si>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</si>
  <si>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</si>
  <si>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</si>
  <si>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</si>
  <si>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</si>
  <si>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</si>
  <si>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</si>
  <si>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</si>
  <si>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</si>
  <si>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</si>
  <si>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</si>
  <si>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</si>
  <si>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</si>
  <si>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</si>
  <si>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</si>
  <si>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</si>
  <si>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</si>
  <si>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</si>
  <si>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</si>
  <si>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</si>
  <si>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</si>
  <si>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</si>
  <si>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</si>
  <si>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</si>
  <si>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</si>
  <si>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</si>
  <si>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</si>
  <si>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</si>
  <si>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</si>
  <si>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</si>
  <si>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</si>
  <si>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</si>
  <si>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</si>
  <si>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</si>
  <si>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</si>
  <si>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</si>
  <si>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</si>
  <si>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</si>
  <si>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</si>
  <si>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</si>
  <si>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</si>
  <si>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</si>
  <si>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</si>
  <si>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</si>
  <si>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</si>
  <si>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</si>
  <si>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</si>
  <si>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</si>
  <si>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</si>
  <si>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</si>
  <si>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</si>
  <si>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</si>
  <si>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</si>
  <si>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</si>
  <si>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</si>
  <si>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</si>
  <si>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</si>
  <si>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</si>
  <si>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</si>
  <si>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</si>
  <si>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</si>
  <si>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</si>
  <si>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</si>
  <si>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</si>
  <si>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</si>
  <si>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</si>
  <si>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</si>
  <si>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</si>
  <si>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</si>
  <si>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</si>
  <si>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</si>
  <si>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</si>
  <si>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</si>
  <si>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</si>
  <si>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</si>
  <si>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</si>
  <si>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</si>
  <si>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</si>
  <si>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</si>
  <si>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</si>
  <si>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</si>
  <si>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</si>
  <si>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</si>
  <si>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</si>
  <si>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</si>
  <si>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</si>
  <si>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</si>
  <si>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</si>
  <si>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</si>
  <si>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</si>
  <si>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</si>
  <si>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</si>
  <si>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</si>
  <si>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</si>
  <si>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</si>
  <si>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</si>
  <si>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</si>
  <si>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</si>
  <si>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</si>
  <si>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</si>
  <si>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</si>
  <si>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</si>
  <si>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</si>
  <si>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</si>
  <si>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</si>
  <si>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</si>
  <si>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</si>
  <si>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</si>
  <si>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</si>
  <si>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</si>
  <si>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</si>
  <si>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</si>
  <si>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</si>
  <si>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</si>
  <si>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</si>
  <si>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</si>
  <si>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</si>
  <si>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</si>
  <si>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</si>
  <si>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</si>
  <si>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</si>
  <si>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</si>
  <si>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</si>
  <si>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</si>
  <si>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</si>
  <si>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</si>
  <si>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</si>
  <si>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</si>
  <si>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</si>
  <si>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</si>
  <si>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</si>
  <si>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</si>
  <si>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</si>
  <si>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</si>
  <si>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</si>
  <si>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</si>
  <si>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</si>
  <si>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</si>
  <si>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</si>
  <si>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</si>
  <si>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</si>
  <si>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</si>
  <si>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</si>
  <si>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</si>
  <si>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</si>
  <si>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</si>
  <si>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</si>
  <si>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</si>
  <si>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</si>
  <si>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</si>
  <si>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</si>
  <si>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</si>
  <si>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</si>
  <si>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</si>
  <si>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</si>
  <si>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</si>
  <si>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</si>
  <si>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</si>
  <si>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</si>
  <si>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</si>
  <si>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</si>
  <si>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</si>
  <si>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</si>
  <si>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</si>
  <si>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</si>
  <si>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</si>
  <si>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</si>
  <si>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</si>
  <si>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</si>
  <si>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</si>
  <si>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</si>
  <si>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</si>
  <si>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</si>
  <si>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</si>
  <si>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</si>
  <si>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</si>
  <si>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</si>
  <si>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</si>
  <si>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</si>
  <si>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</si>
  <si>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</si>
  <si>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</si>
  <si>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</si>
  <si>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</si>
  <si>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</si>
  <si>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</si>
  <si>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</si>
  <si>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</si>
  <si>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</si>
  <si>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</si>
  <si>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</si>
  <si>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</si>
  <si>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</si>
  <si>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</si>
  <si>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</si>
  <si>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</si>
  <si>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</si>
  <si>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</si>
  <si>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</si>
  <si>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</si>
  <si>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</si>
  <si>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</si>
  <si>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</si>
  <si>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</si>
  <si>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</si>
  <si>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</si>
  <si>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</si>
  <si>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</si>
  <si>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</si>
  <si>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</si>
  <si>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</si>
  <si>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</si>
  <si>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</si>
  <si>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</si>
  <si>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</si>
  <si>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</si>
  <si>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</si>
  <si>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</si>
  <si>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</si>
  <si>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</si>
  <si>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</si>
  <si>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</si>
  <si>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</si>
  <si>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</si>
  <si>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</si>
  <si>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</si>
  <si>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</si>
  <si>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</si>
  <si>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</si>
  <si>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</si>
  <si>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</si>
  <si>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</si>
  <si>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</si>
  <si>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</si>
  <si>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</si>
  <si>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</si>
  <si>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</si>
  <si>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</si>
  <si>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</si>
  <si>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</si>
  <si>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</si>
  <si>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</si>
  <si>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</si>
  <si>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</si>
  <si>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</si>
  <si>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</si>
  <si>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</si>
  <si>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</si>
  <si>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</si>
  <si>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</si>
  <si>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</si>
  <si>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</si>
  <si>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</si>
  <si>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</si>
  <si>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</si>
  <si>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</si>
  <si>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</si>
  <si>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</si>
  <si>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</si>
  <si>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</si>
  <si>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</si>
  <si>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</si>
  <si>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</si>
  <si>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</si>
  <si>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</si>
  <si>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</si>
  <si>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</si>
  <si>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</si>
  <si>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</si>
  <si>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</si>
  <si>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</si>
  <si>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</si>
  <si>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</si>
  <si>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</si>
  <si>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</si>
  <si>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</si>
  <si>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</si>
  <si>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</si>
  <si>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</si>
  <si>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</si>
  <si>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</si>
  <si>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</si>
  <si>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</si>
  <si>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</si>
  <si>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</si>
  <si>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</si>
  <si>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</si>
  <si>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</si>
  <si>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</si>
  <si>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</si>
  <si>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</si>
  <si>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</si>
  <si>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</si>
  <si>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</si>
  <si>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</si>
  <si>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</si>
  <si>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</si>
  <si>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</si>
  <si>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</si>
  <si>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</si>
  <si>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</si>
  <si>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</si>
  <si>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</si>
  <si>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</si>
  <si>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</si>
  <si>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</si>
  <si>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</si>
  <si>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</si>
  <si>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</si>
  <si>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</si>
  <si>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</si>
  <si>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</si>
  <si>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</si>
  <si>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</si>
  <si>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</si>
  <si>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</si>
  <si>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</si>
  <si>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</si>
  <si>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</si>
  <si>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</si>
  <si>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</si>
  <si>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</si>
  <si>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</si>
  <si>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</si>
  <si>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</si>
  <si>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</si>
  <si>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</si>
  <si>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</si>
  <si>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</si>
  <si>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</si>
  <si>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</si>
  <si>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</si>
  <si>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</si>
  <si>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</si>
  <si>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</si>
  <si>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</si>
  <si>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</si>
  <si>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</si>
  <si>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</si>
  <si>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</si>
  <si>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</si>
  <si>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</si>
  <si>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</si>
  <si>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</si>
  <si>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</si>
  <si>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</si>
  <si>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</si>
  <si>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</si>
  <si>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</si>
  <si>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</si>
  <si>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</si>
  <si>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</si>
  <si>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</si>
  <si>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</si>
  <si>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</si>
  <si>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</si>
  <si>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</si>
  <si>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</si>
  <si>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</si>
  <si>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</si>
  <si>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</si>
  <si>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</si>
  <si>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</si>
  <si>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</si>
  <si>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</si>
  <si>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</si>
  <si>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</si>
  <si>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</si>
  <si>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</si>
  <si>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</si>
  <si>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</si>
  <si>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</si>
  <si>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</si>
  <si>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</si>
  <si>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</si>
  <si>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</si>
  <si>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</si>
  <si>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</si>
  <si>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</si>
  <si>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</si>
  <si>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</si>
  <si>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</si>
  <si>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</si>
  <si>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</si>
  <si>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</si>
  <si>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</si>
  <si>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</si>
  <si>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</si>
  <si>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</si>
  <si>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</si>
  <si>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</si>
  <si>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</si>
  <si>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</si>
  <si>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</si>
  <si>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</si>
  <si>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</si>
  <si>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</si>
  <si>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</si>
  <si>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</si>
  <si>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</si>
  <si>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</si>
  <si>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</si>
  <si>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</si>
  <si>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</si>
  <si>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</si>
  <si>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</si>
  <si>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</si>
  <si>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</si>
  <si>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</si>
  <si>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</si>
  <si>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</si>
  <si>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</si>
  <si>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</si>
  <si>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</si>
  <si>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</si>
  <si>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</si>
  <si>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</si>
  <si>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</si>
  <si>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</si>
  <si>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</si>
  <si>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</si>
  <si>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</si>
  <si>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</si>
  <si>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</si>
  <si>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</si>
  <si>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</si>
  <si>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</si>
  <si>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</si>
  <si>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</si>
  <si>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</si>
  <si>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</si>
  <si>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</si>
  <si>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</si>
  <si>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</si>
  <si>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</si>
  <si>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</si>
  <si>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</si>
  <si>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</si>
  <si>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</si>
  <si>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</si>
  <si>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</si>
  <si>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</si>
  <si>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</si>
  <si>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</si>
  <si>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</si>
  <si>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</si>
  <si>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</si>
  <si>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</si>
  <si>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</si>
  <si>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</si>
  <si>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</si>
  <si>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</si>
  <si>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</si>
  <si>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</si>
  <si>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</si>
  <si>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</si>
  <si>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</si>
  <si>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</si>
  <si>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</si>
  <si>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</si>
  <si>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</si>
  <si>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</si>
  <si>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</si>
  <si>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</si>
  <si>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</si>
  <si>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</si>
  <si>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</si>
  <si>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</si>
  <si>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</si>
  <si>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</si>
  <si>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</si>
  <si>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</si>
  <si>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</si>
  <si>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</si>
  <si>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</si>
  <si>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</si>
  <si>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</si>
  <si>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</si>
  <si>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</si>
  <si>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</si>
  <si>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</si>
  <si>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</si>
  <si>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</si>
  <si>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</si>
  <si>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</si>
  <si>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</si>
  <si>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</si>
  <si>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</si>
  <si>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</si>
  <si>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</si>
  <si>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</si>
  <si>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</si>
  <si>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</si>
  <si>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</si>
  <si>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</si>
  <si>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</si>
  <si>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</si>
  <si>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</si>
  <si>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</si>
  <si>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</si>
  <si>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</si>
  <si>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</si>
  <si>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</si>
  <si>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</si>
  <si>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</si>
  <si>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</si>
  <si>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</si>
  <si>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</si>
  <si>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</si>
  <si>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</si>
  <si>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</si>
  <si>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</si>
  <si>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</si>
  <si>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</si>
  <si>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</si>
  <si>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</si>
  <si>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</si>
  <si>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</si>
  <si>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</si>
  <si>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</si>
  <si>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</si>
  <si>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</si>
  <si>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</si>
  <si>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</si>
  <si>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</si>
  <si>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</si>
  <si>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</si>
  <si>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</si>
  <si>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</si>
  <si>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</si>
  <si>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</si>
  <si>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</si>
  <si>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</si>
  <si>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</si>
  <si>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</si>
  <si>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</si>
  <si>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</si>
  <si>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</si>
  <si>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</si>
  <si>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</si>
  <si>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</si>
  <si>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</si>
  <si>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</si>
  <si>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</si>
  <si>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</si>
  <si>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</si>
  <si>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</si>
  <si>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</si>
  <si>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</si>
  <si>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</si>
  <si>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</si>
  <si>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</si>
  <si>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</si>
  <si>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</si>
  <si>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</si>
  <si>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</si>
  <si>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</si>
  <si>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</si>
  <si>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</si>
  <si>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</si>
  <si>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</si>
  <si>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</si>
  <si>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</si>
  <si>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</si>
  <si>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</si>
  <si>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</si>
  <si>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</si>
  <si>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</si>
  <si>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</si>
  <si>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</si>
  <si>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</si>
  <si>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</si>
  <si>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</si>
  <si>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</si>
  <si>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</si>
  <si>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</si>
  <si>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</si>
  <si>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</si>
  <si>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</si>
  <si>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</si>
  <si>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</si>
  <si>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</si>
  <si>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</si>
  <si>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</si>
  <si>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</si>
  <si>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</si>
  <si>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</si>
  <si>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</si>
  <si>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</si>
  <si>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</si>
  <si>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</si>
  <si>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</si>
  <si>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</si>
  <si>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</si>
  <si>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</si>
  <si>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</si>
  <si>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</si>
  <si>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</si>
  <si>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</si>
  <si>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</si>
  <si>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</si>
  <si>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</si>
  <si>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</si>
  <si>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</si>
  <si>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</si>
  <si>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</si>
  <si>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</si>
  <si>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</si>
  <si>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</si>
  <si>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</si>
  <si>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</si>
  <si>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</si>
  <si>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</si>
  <si>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</si>
  <si>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</si>
  <si>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</si>
  <si>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</si>
  <si>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</si>
  <si>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</si>
  <si>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</si>
  <si>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</si>
  <si>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</si>
  <si>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</si>
  <si>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</si>
  <si>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</si>
  <si>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</si>
  <si>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</si>
  <si>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</si>
  <si>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</si>
  <si>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</si>
  <si>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</si>
  <si>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</si>
  <si>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</si>
  <si>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</si>
  <si>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</si>
  <si>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</si>
  <si>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</si>
  <si>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</si>
  <si>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</si>
  <si>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</si>
  <si>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</si>
  <si>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</si>
  <si>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</si>
  <si>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</si>
  <si>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</si>
  <si>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</si>
  <si>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</si>
  <si>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</si>
  <si>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</si>
  <si>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</si>
  <si>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</si>
  <si>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</si>
  <si>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</si>
  <si>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</si>
  <si>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</si>
  <si>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</si>
  <si>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</si>
  <si>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</si>
  <si>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</si>
  <si>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</si>
  <si>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</si>
  <si>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</si>
  <si>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</si>
  <si>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</si>
  <si>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</si>
  <si>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</si>
  <si>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</si>
  <si>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</si>
  <si>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</si>
  <si>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</si>
  <si>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</si>
  <si>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</si>
  <si>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</si>
  <si>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</si>
  <si>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</si>
  <si>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</si>
  <si>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</si>
  <si>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</si>
  <si>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</si>
  <si>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</si>
  <si>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</si>
  <si>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</si>
  <si>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</si>
  <si>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</si>
  <si>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</si>
  <si>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</si>
  <si>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</si>
  <si>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</si>
  <si>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</si>
  <si>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</si>
  <si>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</si>
  <si>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</si>
  <si>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</si>
  <si>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</si>
  <si>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</si>
  <si>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</si>
  <si>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</si>
  <si>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</si>
  <si>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</si>
  <si>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</si>
  <si>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</si>
  <si>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</si>
  <si>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</si>
  <si>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</si>
  <si>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</si>
  <si>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</si>
  <si>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</si>
  <si>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</si>
  <si>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</si>
  <si>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</si>
  <si>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</si>
  <si>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</si>
  <si>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</si>
  <si>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</si>
  <si>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</si>
  <si>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</si>
  <si>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</si>
  <si>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</si>
  <si>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</si>
  <si>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</si>
  <si>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</si>
  <si>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</si>
  <si>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</si>
  <si>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</si>
  <si>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</si>
  <si>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</si>
  <si>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</si>
  <si>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</si>
  <si>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</si>
  <si>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</si>
  <si>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</si>
  <si>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</si>
  <si>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</si>
  <si>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</si>
  <si>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</si>
  <si>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</si>
  <si>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</si>
  <si>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</si>
  <si>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</si>
  <si>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</si>
  <si>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</si>
  <si>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</si>
  <si>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</si>
  <si>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</si>
  <si>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</si>
  <si>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</si>
  <si>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</si>
  <si>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</si>
  <si>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</si>
  <si>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</si>
  <si>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</si>
  <si>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</si>
  <si>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</si>
  <si>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</si>
  <si>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</si>
  <si>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</si>
  <si>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</si>
  <si>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</si>
  <si>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</si>
  <si>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</si>
  <si>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</si>
  <si>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</si>
  <si>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</si>
  <si>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</si>
  <si>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</si>
  <si>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</si>
  <si>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</si>
  <si>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</si>
  <si>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</si>
  <si>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</si>
  <si>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</si>
  <si>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</si>
  <si>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</si>
  <si>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</si>
  <si>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</si>
  <si>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</si>
  <si>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</si>
  <si>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</si>
  <si>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</si>
  <si>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</si>
  <si>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</si>
  <si>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</si>
  <si>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</si>
  <si>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</si>
  <si>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</si>
  <si>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</si>
  <si>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</si>
  <si>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</si>
  <si>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</si>
  <si>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</si>
  <si>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</si>
  <si>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</si>
  <si>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</si>
  <si>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</si>
  <si>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</si>
  <si>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</si>
  <si>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</si>
  <si>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</si>
  <si>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</si>
  <si>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</si>
  <si>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</si>
  <si>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</si>
  <si>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</si>
  <si>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</si>
  <si>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</si>
  <si>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</si>
  <si>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</si>
  <si>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</si>
  <si>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</si>
  <si>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</si>
  <si>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</si>
  <si>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</si>
  <si>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</si>
  <si>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</si>
  <si>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</si>
  <si>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</si>
  <si>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</si>
  <si>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</si>
  <si>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</si>
  <si>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</si>
  <si>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</si>
  <si>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</si>
  <si>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</si>
  <si>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</si>
  <si>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</si>
  <si>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</si>
  <si>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</si>
  <si>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</si>
  <si>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</si>
  <si>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</si>
  <si>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</si>
  <si>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</si>
  <si>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</si>
  <si>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</si>
  <si>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</si>
  <si>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</si>
  <si>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</si>
  <si>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</si>
  <si>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</si>
  <si>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</si>
  <si>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</si>
  <si>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</si>
  <si>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</si>
  <si>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</si>
  <si>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</si>
  <si>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</si>
  <si>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</si>
  <si>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</si>
  <si>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</si>
  <si>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</si>
  <si>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</si>
  <si>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</si>
  <si>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</si>
  <si>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</si>
  <si>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</si>
  <si>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</si>
  <si>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</si>
  <si>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</si>
  <si>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</si>
  <si>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</si>
  <si>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</si>
  <si>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</si>
  <si>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</si>
  <si>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</si>
  <si>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</si>
  <si>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</si>
  <si>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</si>
  <si>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</si>
  <si>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</si>
  <si>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</si>
  <si>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</si>
  <si>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</si>
  <si>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</si>
  <si>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</si>
  <si>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</si>
  <si>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</si>
  <si>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</si>
  <si>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</si>
  <si>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</si>
  <si>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</si>
  <si>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</si>
  <si>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</si>
  <si>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</si>
  <si>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</si>
  <si>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</si>
  <si>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</si>
  <si>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</si>
  <si>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</si>
  <si>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</si>
  <si>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</si>
  <si>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</si>
  <si>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</si>
  <si>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</si>
  <si>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</si>
  <si>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</si>
  <si>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</si>
  <si>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</si>
  <si>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</si>
  <si>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</si>
  <si>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</si>
  <si>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</si>
  <si>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</si>
  <si>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</si>
  <si>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</si>
  <si>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</si>
  <si>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</si>
  <si>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</si>
  <si>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</si>
  <si>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</si>
  <si>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</si>
  <si>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</si>
  <si>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</si>
  <si>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</si>
  <si>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</si>
  <si>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</si>
  <si>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</si>
  <si>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</si>
  <si>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</si>
  <si>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</si>
  <si>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</si>
  <si>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</si>
  <si>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</si>
  <si>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</si>
  <si>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</si>
  <si>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</si>
  <si>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</si>
  <si>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</si>
  <si>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</si>
  <si>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</si>
  <si>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</si>
  <si>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</si>
  <si>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</si>
  <si>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</si>
  <si>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</si>
  <si>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</si>
  <si>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</si>
  <si>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</si>
  <si>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</si>
  <si>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</si>
  <si>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</si>
  <si>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</si>
  <si>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</si>
  <si>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</si>
  <si>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</si>
  <si>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</si>
  <si>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</si>
  <si>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</si>
  <si>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</si>
  <si>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</si>
  <si>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</si>
  <si>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</si>
  <si>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</si>
  <si>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</si>
  <si>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</si>
  <si>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</si>
  <si>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</si>
  <si>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</si>
  <si>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</si>
  <si>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</si>
  <si>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</si>
  <si>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</si>
  <si>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</si>
  <si>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</si>
  <si>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</si>
  <si>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</si>
  <si>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</si>
  <si>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</si>
  <si>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</si>
  <si>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</si>
  <si>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</si>
  <si>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</si>
  <si>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</si>
  <si>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</si>
  <si>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</si>
  <si>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</si>
  <si>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</si>
  <si>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</si>
  <si>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</si>
  <si>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</si>
  <si>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</si>
  <si>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</si>
  <si>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</si>
  <si>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</si>
  <si>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</si>
  <si>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</si>
  <si>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</si>
  <si>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</si>
  <si>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</si>
  <si>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</si>
  <si>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</si>
  <si>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</si>
  <si>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</si>
  <si>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</si>
  <si>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</si>
  <si>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</si>
  <si>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</si>
  <si>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</si>
  <si>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</si>
  <si>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</si>
  <si>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</si>
  <si>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</si>
  <si>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</si>
  <si>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</si>
  <si>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</si>
  <si>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</si>
  <si>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</si>
  <si>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</si>
  <si>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</si>
  <si>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</si>
  <si>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</si>
  <si>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</si>
  <si>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</si>
  <si>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</si>
  <si>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</si>
  <si>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</si>
  <si>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</si>
  <si>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</si>
  <si>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</si>
  <si>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</si>
  <si>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</si>
  <si>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</si>
  <si>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</si>
  <si>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</si>
  <si>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</si>
  <si>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</si>
  <si>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</si>
  <si>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</si>
  <si>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</si>
  <si>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</si>
  <si>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</si>
  <si>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</si>
  <si>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</si>
  <si>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</si>
  <si>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</si>
  <si>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</si>
  <si>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</si>
  <si>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</si>
  <si>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</si>
  <si>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</si>
  <si>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</si>
  <si>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</si>
  <si>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</si>
  <si>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</si>
  <si>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</si>
  <si>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</si>
  <si>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</si>
  <si>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</si>
  <si>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</si>
  <si>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</si>
  <si>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</si>
  <si>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</si>
  <si>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</si>
  <si>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</si>
  <si>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</si>
  <si>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</si>
  <si>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</si>
  <si>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</si>
  <si>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</si>
  <si>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</si>
  <si>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</si>
  <si>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</si>
  <si>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</si>
  <si>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</si>
  <si>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</si>
  <si>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</si>
  <si>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</si>
  <si>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</si>
  <si>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</si>
  <si>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</si>
  <si>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</si>
  <si>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</si>
  <si>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</si>
  <si>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</si>
  <si>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</si>
  <si>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</si>
  <si>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</si>
  <si>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</si>
  <si>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</si>
  <si>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</si>
  <si>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</si>
  <si>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</si>
  <si>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</si>
  <si>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</si>
  <si>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</si>
  <si>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</si>
  <si>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</si>
  <si>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</si>
  <si>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</si>
  <si>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</si>
  <si>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</si>
  <si>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</si>
  <si>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</si>
  <si>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</si>
  <si>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</si>
  <si>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</si>
  <si>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</si>
  <si>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</si>
  <si>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</si>
  <si>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</si>
  <si>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</si>
  <si>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</si>
  <si>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</si>
  <si>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</si>
  <si>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</si>
  <si>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</si>
  <si>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</si>
  <si>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</si>
  <si>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</si>
  <si>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</si>
  <si>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</si>
  <si>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</si>
  <si>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</si>
  <si>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</si>
  <si>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</si>
  <si>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</si>
  <si>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</si>
  <si>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</si>
  <si>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</si>
  <si>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</si>
  <si>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</si>
  <si>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</si>
  <si>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</si>
  <si>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</si>
  <si>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</si>
  <si>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</si>
  <si>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</si>
  <si>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</si>
  <si>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</si>
  <si>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</si>
  <si>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</si>
  <si>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</si>
  <si>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</si>
  <si>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</si>
  <si>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</si>
  <si>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</si>
  <si>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</si>
  <si>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</si>
  <si>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</si>
  <si>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</si>
  <si>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</si>
  <si>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</si>
  <si>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</si>
  <si>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</si>
  <si>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</si>
  <si>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</si>
  <si>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</si>
  <si>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</si>
  <si>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</si>
  <si>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</si>
  <si>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</si>
  <si>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</si>
  <si>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</si>
  <si>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</si>
  <si>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</si>
  <si>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</si>
  <si>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</si>
  <si>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</si>
  <si>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</si>
  <si>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</si>
  <si>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</si>
  <si>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</si>
  <si>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</si>
  <si>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</si>
  <si>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</si>
  <si>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</si>
  <si>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</si>
  <si>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</si>
  <si>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</si>
  <si>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</si>
  <si>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</si>
  <si>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</si>
  <si>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</si>
  <si>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</si>
  <si>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</si>
  <si>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</si>
  <si>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</si>
  <si>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</si>
  <si>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</si>
  <si>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</si>
  <si>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</si>
  <si>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</si>
  <si>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</si>
  <si>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</si>
  <si>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</si>
  <si>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</si>
  <si>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</si>
  <si>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</si>
  <si>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</si>
  <si>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</si>
  <si>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</si>
  <si>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</si>
  <si>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</si>
  <si>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</si>
  <si>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</si>
  <si>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</si>
  <si>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</si>
  <si>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</si>
  <si>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</si>
  <si>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</si>
  <si>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</si>
  <si>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</si>
  <si>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</si>
  <si>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</si>
  <si>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</si>
  <si>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</si>
  <si>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</si>
  <si>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</si>
  <si>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</si>
  <si>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</si>
  <si>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</si>
  <si>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</si>
  <si>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</si>
  <si>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</si>
  <si>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</si>
  <si>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</si>
  <si>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</si>
  <si>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</si>
  <si>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</si>
  <si>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</si>
  <si>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</si>
  <si>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</si>
  <si>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</si>
  <si>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</si>
  <si>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</si>
  <si>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</si>
  <si>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</si>
  <si>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</si>
  <si>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</si>
  <si>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</si>
  <si>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</si>
  <si>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</si>
  <si>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</si>
  <si>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</si>
  <si>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</si>
  <si>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</si>
  <si>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</si>
  <si>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</si>
  <si>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</si>
  <si>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</si>
  <si>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</si>
  <si>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</si>
  <si>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</si>
  <si>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</si>
  <si>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</si>
  <si>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</si>
  <si>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</si>
  <si>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</si>
  <si>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</si>
  <si>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</si>
  <si>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</si>
  <si>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</si>
  <si>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</si>
  <si>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</si>
  <si>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</si>
  <si>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</si>
  <si>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</si>
  <si>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</si>
  <si>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</si>
  <si>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</si>
  <si>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</si>
  <si>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</si>
  <si>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</si>
  <si>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</si>
  <si>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</si>
  <si>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</si>
  <si>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</si>
  <si>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</si>
  <si>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</si>
  <si>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</si>
  <si>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</si>
  <si>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</si>
  <si>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</si>
  <si>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</si>
  <si>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</si>
  <si>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</si>
  <si>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</si>
  <si>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</si>
  <si>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</si>
  <si>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</si>
  <si>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</si>
  <si>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</si>
  <si>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</si>
  <si>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</si>
  <si>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</si>
  <si>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</si>
  <si>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</si>
  <si>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</si>
  <si>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</si>
  <si>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</si>
  <si>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</si>
  <si>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</si>
  <si>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</si>
  <si>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</si>
  <si>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</si>
  <si>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</si>
  <si>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</si>
  <si>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</si>
  <si>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</si>
  <si>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</si>
  <si>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</si>
  <si>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</si>
  <si>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</si>
  <si>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</si>
  <si>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</si>
  <si>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</si>
  <si>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</si>
  <si>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</si>
  <si>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</si>
  <si>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</si>
  <si>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</si>
  <si>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</si>
  <si>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</si>
  <si>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</si>
  <si>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</si>
  <si>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</si>
  <si>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</si>
  <si>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</si>
  <si>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</si>
  <si>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</si>
  <si>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</si>
  <si>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</si>
  <si>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</si>
  <si>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</si>
  <si>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</si>
  <si>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</si>
  <si>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</si>
  <si>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</si>
  <si>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</si>
  <si>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</si>
  <si>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</si>
  <si>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</si>
  <si>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</si>
  <si>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</si>
  <si>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</si>
  <si>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</si>
  <si>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</si>
  <si>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</si>
  <si>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</si>
  <si>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</si>
  <si>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</si>
  <si>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</si>
  <si>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</si>
  <si>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</si>
  <si>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</si>
  <si>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</si>
  <si>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</si>
  <si>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</si>
  <si>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</si>
  <si>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</si>
  <si>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</si>
  <si>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</si>
  <si>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</si>
  <si>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</si>
  <si>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</si>
  <si>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</si>
  <si>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</si>
  <si>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</si>
  <si>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</si>
  <si>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</si>
  <si>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</si>
  <si>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</si>
  <si>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</si>
  <si>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</si>
  <si>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</si>
  <si>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</si>
  <si>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</si>
  <si>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</si>
  <si>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</si>
  <si>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</si>
  <si>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</si>
  <si>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</si>
  <si>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</si>
  <si>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</si>
  <si>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</si>
  <si>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</si>
  <si>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</si>
  <si>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</si>
  <si>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</si>
  <si>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</si>
  <si>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</si>
  <si>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</si>
  <si>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</si>
  <si>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</si>
  <si>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</si>
  <si>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</si>
  <si>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</si>
  <si>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</si>
  <si>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</si>
  <si>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</si>
  <si>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</si>
  <si>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</si>
  <si>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</si>
  <si>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</si>
  <si>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</si>
  <si>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</si>
  <si>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</si>
  <si>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</si>
  <si>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</si>
  <si>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</si>
  <si>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</si>
  <si>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</si>
  <si>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</si>
  <si>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</si>
  <si>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</si>
  <si>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</si>
  <si>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</si>
  <si>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</si>
  <si>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</si>
  <si>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</si>
  <si>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</si>
  <si>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</si>
  <si>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</si>
  <si>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</si>
  <si>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</si>
  <si>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</si>
  <si>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</si>
  <si>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</si>
  <si>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</si>
  <si>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</si>
  <si>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</si>
  <si>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</si>
  <si>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</si>
  <si>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</si>
  <si>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</si>
  <si>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</si>
  <si>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</si>
  <si>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</si>
  <si>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</si>
  <si>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</si>
  <si>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</si>
  <si>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</si>
  <si>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</si>
  <si>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</si>
  <si>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</si>
  <si>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</si>
  <si>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</si>
  <si>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</si>
  <si>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</si>
  <si>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</si>
  <si>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</si>
  <si>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</si>
  <si>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</si>
  <si>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</si>
  <si>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</si>
  <si>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</si>
  <si>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</si>
  <si>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</si>
  <si>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</si>
  <si>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</si>
  <si>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</si>
  <si>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</si>
  <si>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</si>
  <si>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</si>
  <si>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</si>
  <si>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</si>
  <si>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</si>
  <si>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</si>
  <si>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</si>
  <si>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</si>
  <si>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</si>
  <si>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</si>
  <si>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</si>
  <si>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</si>
  <si>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</si>
  <si>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</si>
  <si>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</si>
  <si>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</si>
  <si>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</si>
  <si>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</si>
  <si>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</si>
  <si>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</si>
  <si>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</si>
  <si>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</si>
  <si>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</si>
  <si>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</si>
  <si>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</si>
  <si>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</si>
  <si>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</si>
  <si>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</si>
  <si>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</si>
  <si>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</si>
  <si>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</si>
  <si>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</si>
  <si>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</si>
  <si>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</si>
  <si>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</si>
  <si>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</si>
  <si>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</si>
  <si>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</si>
  <si>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</si>
  <si>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</si>
  <si>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</si>
  <si>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</si>
  <si>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</si>
  <si>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</si>
  <si>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</si>
  <si>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</si>
  <si>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</si>
  <si>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</si>
  <si>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</si>
  <si>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</si>
  <si>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</si>
  <si>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</si>
  <si>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</si>
  <si>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</si>
  <si>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</si>
  <si>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</si>
  <si>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</si>
  <si>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</si>
  <si>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</si>
  <si>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</si>
  <si>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</si>
  <si>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</si>
  <si>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</si>
  <si>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</si>
  <si>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</si>
  <si>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</si>
  <si>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</si>
  <si>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</si>
  <si>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</si>
  <si>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</si>
  <si>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</si>
  <si>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</si>
  <si>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</si>
  <si>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</si>
  <si>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</si>
  <si>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</si>
  <si>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</si>
  <si>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</si>
  <si>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</si>
  <si>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</si>
  <si>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</si>
  <si>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</si>
  <si>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</si>
  <si>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</si>
  <si>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</si>
  <si>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</si>
  <si>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</si>
  <si>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</si>
  <si>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</si>
  <si>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</si>
  <si>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</si>
  <si>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</si>
  <si>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</si>
  <si>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</si>
  <si>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</si>
  <si>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</si>
  <si>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</si>
  <si>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</si>
  <si>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</si>
  <si>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</si>
  <si>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</si>
  <si>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</si>
  <si>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</si>
  <si>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</si>
  <si>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</si>
  <si>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</si>
  <si>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</si>
  <si>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</si>
  <si>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</si>
  <si>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</si>
  <si>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</si>
  <si>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</si>
  <si>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</si>
  <si>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</si>
  <si>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</si>
  <si>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</si>
  <si>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</si>
  <si>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</si>
  <si>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</si>
  <si>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</si>
  <si>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</si>
  <si>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</si>
  <si>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</si>
  <si>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</si>
  <si>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</si>
  <si>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</si>
  <si>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</si>
  <si>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</si>
  <si>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</si>
  <si>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</si>
  <si>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</si>
  <si>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</si>
  <si>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</si>
  <si>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</si>
  <si>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</si>
  <si>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</si>
  <si>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</si>
  <si>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</si>
  <si>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</si>
  <si>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</si>
  <si>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</si>
  <si>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</si>
  <si>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</si>
  <si>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</si>
  <si>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</si>
  <si>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</si>
  <si>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</si>
  <si>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</si>
  <si>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</si>
  <si>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</si>
  <si>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</si>
  <si>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</si>
  <si>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</si>
  <si>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</si>
  <si>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</si>
  <si>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</si>
  <si>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</si>
  <si>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</si>
  <si>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</si>
  <si>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</si>
  <si>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</si>
  <si>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</si>
  <si>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</si>
  <si>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</si>
  <si>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</si>
  <si>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</si>
  <si>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</si>
  <si>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</si>
  <si>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</si>
  <si>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</si>
  <si>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</si>
  <si>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</si>
  <si>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</si>
  <si>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</si>
  <si>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</si>
  <si>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</si>
  <si>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</si>
  <si>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</si>
  <si>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</si>
  <si>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</si>
  <si>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</si>
  <si>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</si>
  <si>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</si>
  <si>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</si>
  <si>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</si>
  <si>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</si>
  <si>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</si>
  <si>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</si>
  <si>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</si>
  <si>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</si>
  <si>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</si>
  <si>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</si>
  <si>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</si>
  <si>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</si>
  <si>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</si>
  <si>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</si>
  <si>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</si>
  <si>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</si>
  <si>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</si>
  <si>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</si>
  <si>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</si>
  <si>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</si>
  <si>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</si>
  <si>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</si>
  <si>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</si>
  <si>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</si>
  <si>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</si>
  <si>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</si>
  <si>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</si>
  <si>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</si>
  <si>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</si>
  <si>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</si>
  <si>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</si>
  <si>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</si>
  <si>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</si>
  <si>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</si>
  <si>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</si>
  <si>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</si>
  <si>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</si>
  <si>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</si>
  <si>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</si>
  <si>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</si>
  <si>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</si>
  <si>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</si>
  <si>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</si>
  <si>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</si>
  <si>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</si>
  <si>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</si>
  <si>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</si>
  <si>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</si>
  <si>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</si>
  <si>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</si>
  <si>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</si>
  <si>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</si>
  <si>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</si>
  <si>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</si>
  <si>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</si>
  <si>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</si>
  <si>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</si>
  <si>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</si>
  <si>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</si>
  <si>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</si>
  <si>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</si>
  <si>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</si>
  <si>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</si>
  <si>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</si>
  <si>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</si>
  <si>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</si>
  <si>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</si>
  <si>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</si>
  <si>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</si>
  <si>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</si>
  <si>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</si>
  <si>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</si>
  <si>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</si>
  <si>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</si>
  <si>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</si>
  <si>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</si>
  <si>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</si>
  <si>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</si>
  <si>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</si>
  <si>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</si>
  <si>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</si>
  <si>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</si>
  <si>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</si>
  <si>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</si>
  <si>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</si>
  <si>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</si>
  <si>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</si>
  <si>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</si>
  <si>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</si>
  <si>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</si>
  <si>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</si>
  <si>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</si>
  <si>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</si>
  <si>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</si>
  <si>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</si>
  <si>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</si>
  <si>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</si>
  <si>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</si>
  <si>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</si>
  <si>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</si>
  <si>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</si>
  <si>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</si>
  <si>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</si>
  <si>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</si>
  <si>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</si>
  <si>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</si>
  <si>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</si>
  <si>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</si>
  <si>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</si>
  <si>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</si>
  <si>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</si>
  <si>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</si>
  <si>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</si>
  <si>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</si>
  <si>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</si>
  <si>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</si>
  <si>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</si>
  <si>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</si>
  <si>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</si>
  <si>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</si>
  <si>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</si>
  <si>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</si>
  <si>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</si>
  <si>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</si>
  <si>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</si>
  <si>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</si>
  <si>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</si>
  <si>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</si>
  <si>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</si>
  <si>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</si>
  <si>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</si>
  <si>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</si>
  <si>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</si>
  <si>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</si>
  <si>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</si>
  <si>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</si>
  <si>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</si>
  <si>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</si>
  <si>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</si>
  <si>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</si>
  <si>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</si>
  <si>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</si>
  <si>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</si>
  <si>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</si>
  <si>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</si>
  <si>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</si>
  <si>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</si>
  <si>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</si>
  <si>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</si>
  <si>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</si>
  <si>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</si>
  <si>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</si>
  <si>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</si>
  <si>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</si>
  <si>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</si>
  <si>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</si>
  <si>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</si>
  <si>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</si>
  <si>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</si>
  <si>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</si>
  <si>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</si>
  <si>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</si>
  <si>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</si>
  <si>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</si>
  <si>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</si>
  <si>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</si>
  <si>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</si>
  <si>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</si>
  <si>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</si>
  <si>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</si>
  <si>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</si>
  <si>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</si>
  <si>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</si>
  <si>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</si>
  <si>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</si>
  <si>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</si>
  <si>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</si>
  <si>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</si>
  <si>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</si>
  <si>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</si>
  <si>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</si>
  <si>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</si>
  <si>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</si>
  <si>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</si>
  <si>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</si>
  <si>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</si>
  <si>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</si>
  <si>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</si>
  <si>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</si>
  <si>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</si>
  <si>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</si>
  <si>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</si>
  <si>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</si>
  <si>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</si>
  <si>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</si>
  <si>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</si>
  <si>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</si>
  <si>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</si>
  <si>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</si>
  <si>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</si>
  <si>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</si>
  <si>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</si>
  <si>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</si>
  <si>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</si>
  <si>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</si>
  <si>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</si>
  <si>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</si>
  <si>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</si>
  <si>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</si>
  <si>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</si>
  <si>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</si>
  <si>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</si>
  <si>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</si>
  <si>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</si>
  <si>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</si>
  <si>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</si>
  <si>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</si>
  <si>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</si>
  <si>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</si>
  <si>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</si>
  <si>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</si>
  <si>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</si>
  <si>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</si>
  <si>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</si>
  <si>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</si>
  <si>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</si>
  <si>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</si>
  <si>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</si>
  <si>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</si>
  <si>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</si>
  <si>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</si>
  <si>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</si>
  <si>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</si>
  <si>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</si>
  <si>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</si>
  <si>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</si>
  <si>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</si>
  <si>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</si>
  <si>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</si>
  <si>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</si>
  <si>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</si>
  <si>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</si>
  <si>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</si>
  <si>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</si>
  <si>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</si>
  <si>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</si>
  <si>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</si>
  <si>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</si>
  <si>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</si>
  <si>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</si>
  <si>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</si>
  <si>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</si>
  <si>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</si>
  <si>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</si>
  <si>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</si>
  <si>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</si>
  <si>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</si>
  <si>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</si>
  <si>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</si>
  <si>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</si>
  <si>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</si>
  <si>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</si>
  <si>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</si>
  <si>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</si>
  <si>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</si>
  <si>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</si>
  <si>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</si>
  <si>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</si>
  <si>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</si>
  <si>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</si>
  <si>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</si>
  <si>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</si>
  <si>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</si>
  <si>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</si>
  <si>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</si>
  <si>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</si>
  <si>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</si>
  <si>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</si>
  <si>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</si>
  <si>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</si>
  <si>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</si>
  <si>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</si>
  <si>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</si>
  <si>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</si>
  <si>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</si>
  <si>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</si>
  <si>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</si>
  <si>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</si>
  <si>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</si>
  <si>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</si>
  <si>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</si>
  <si>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</si>
  <si>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</si>
  <si>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</si>
  <si>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</si>
  <si>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</si>
  <si>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</si>
  <si>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</si>
  <si>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</si>
  <si>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</si>
  <si>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</si>
  <si>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</si>
  <si>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</si>
  <si>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</si>
  <si>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</si>
  <si>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</si>
  <si>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</si>
  <si>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</si>
  <si>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</si>
  <si>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</si>
  <si>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</si>
  <si>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</si>
  <si>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</si>
  <si>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</si>
  <si>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</si>
  <si>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</si>
  <si>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</si>
  <si>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</si>
  <si>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</si>
  <si>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</si>
  <si>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</si>
  <si>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</si>
  <si>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</si>
  <si>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</si>
  <si>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</si>
  <si>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</si>
  <si>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</si>
  <si>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</si>
  <si>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</si>
  <si>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</si>
  <si>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</si>
  <si>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</si>
  <si>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</si>
  <si>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</si>
  <si>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</si>
  <si>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</si>
  <si>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</si>
  <si>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</si>
  <si>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</si>
  <si>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</si>
  <si>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</si>
  <si>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</si>
  <si>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</si>
  <si>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</si>
  <si>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</si>
  <si>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</si>
  <si>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</si>
  <si>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</si>
  <si>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</si>
  <si>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</si>
  <si>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</si>
  <si>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</si>
  <si>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</si>
  <si>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</si>
  <si>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</si>
  <si>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</si>
  <si>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</si>
  <si>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</si>
  <si>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</si>
  <si>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</si>
  <si>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</si>
  <si>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</si>
  <si>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</si>
  <si>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</si>
  <si>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</si>
  <si>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</si>
  <si>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</si>
  <si>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</si>
  <si>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</si>
  <si>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</si>
  <si>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</si>
  <si>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</si>
  <si>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</si>
  <si>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</si>
  <si>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</si>
  <si>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</si>
  <si>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</si>
  <si>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</si>
  <si>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</si>
  <si>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</si>
  <si>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</si>
  <si>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</si>
  <si>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</si>
  <si>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</si>
  <si>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</si>
  <si>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</si>
  <si>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</si>
  <si>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</si>
  <si>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</si>
  <si>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</si>
  <si>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</si>
  <si>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</si>
  <si>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</si>
  <si>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</si>
  <si>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</si>
  <si>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</si>
  <si>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</si>
  <si>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</si>
  <si>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</si>
  <si>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</si>
  <si>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</si>
  <si>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</si>
  <si>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</si>
  <si>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</si>
  <si>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</si>
  <si>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</si>
  <si>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</si>
  <si>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</si>
  <si>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</si>
  <si>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</si>
  <si>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</si>
  <si>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</si>
  <si>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</si>
  <si>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</si>
  <si>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</si>
  <si>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</si>
  <si>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</si>
  <si>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</si>
  <si>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</si>
  <si>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</si>
  <si>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</si>
  <si>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</si>
  <si>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</si>
  <si>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</si>
  <si>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</si>
  <si>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</si>
  <si>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</si>
  <si>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</si>
  <si>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</si>
  <si>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</si>
  <si>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</si>
  <si>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</si>
  <si>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</si>
  <si>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</si>
  <si>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</si>
  <si>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</si>
  <si>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</si>
  <si>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</si>
  <si>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</si>
  <si>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</si>
  <si>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</si>
  <si>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</si>
  <si>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</si>
  <si>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</si>
  <si>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</si>
  <si>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</si>
  <si>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</si>
  <si>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</si>
  <si>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</si>
  <si>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</si>
  <si>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</si>
  <si>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</si>
  <si>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</si>
  <si>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</si>
  <si>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</si>
  <si>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</si>
  <si>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</si>
  <si>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</si>
  <si>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</si>
  <si>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</si>
  <si>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</si>
  <si>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</si>
  <si>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</si>
  <si>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</si>
  <si>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</si>
  <si>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</si>
  <si>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</si>
  <si>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</si>
  <si>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</si>
  <si>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</si>
  <si>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</si>
  <si>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</si>
  <si>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</si>
  <si>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</si>
  <si>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</si>
  <si>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</si>
  <si>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</si>
  <si>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</si>
  <si>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</si>
  <si>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</si>
  <si>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</si>
  <si>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</si>
  <si>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</si>
  <si>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</si>
  <si>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</si>
  <si>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</si>
  <si>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</si>
  <si>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</si>
  <si>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</si>
  <si>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</si>
  <si>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</si>
  <si>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</si>
  <si>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</si>
  <si>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</si>
  <si>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</si>
  <si>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</si>
  <si>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</si>
  <si>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</si>
  <si>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</si>
  <si>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</si>
  <si>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</si>
  <si>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</si>
  <si>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</si>
  <si>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</si>
  <si>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</si>
  <si>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</si>
  <si>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</si>
  <si>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</si>
  <si>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</si>
  <si>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</si>
  <si>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</si>
  <si>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</si>
  <si>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</si>
  <si>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</si>
  <si>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</si>
  <si>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</si>
  <si>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</si>
  <si>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</si>
  <si>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</si>
  <si>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</si>
  <si>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</si>
  <si>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</si>
  <si>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</si>
  <si>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</si>
  <si>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</si>
  <si>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</si>
  <si>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</si>
  <si>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</si>
  <si>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</si>
  <si>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</si>
  <si>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</si>
  <si>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</si>
  <si>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</si>
  <si>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</si>
  <si>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</si>
  <si>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</si>
  <si>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</si>
  <si>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</si>
  <si>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</si>
  <si>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</si>
  <si>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</si>
  <si>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</si>
  <si>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</si>
  <si>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</si>
  <si>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</si>
  <si>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</si>
  <si>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</si>
  <si>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</si>
  <si>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</si>
  <si>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</si>
  <si>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</si>
  <si>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</si>
  <si>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</si>
  <si>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</si>
  <si>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</si>
  <si>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</si>
  <si>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</si>
  <si>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</si>
  <si>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</si>
  <si>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</si>
  <si>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</si>
  <si>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</si>
  <si>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</si>
  <si>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</si>
  <si>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</si>
  <si>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</si>
  <si>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</si>
  <si>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</si>
  <si>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</si>
  <si>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</si>
  <si>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</si>
  <si>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</si>
  <si>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</si>
  <si>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</si>
  <si>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</si>
  <si>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</si>
  <si>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</si>
  <si>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</si>
  <si>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</si>
  <si>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</si>
  <si>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</si>
  <si>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</si>
  <si>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</si>
  <si>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</si>
  <si>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</si>
  <si>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</si>
  <si>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</si>
  <si>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</si>
  <si>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</si>
  <si>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</si>
  <si>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</si>
  <si>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</si>
  <si>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</si>
  <si>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</si>
  <si>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</si>
  <si>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</si>
  <si>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</si>
  <si>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</si>
  <si>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</si>
  <si>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</si>
  <si>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</si>
  <si>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</si>
  <si>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</si>
  <si>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</si>
  <si>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</si>
  <si>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</si>
  <si>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</si>
  <si>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</si>
  <si>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</si>
  <si>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</si>
  <si>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</si>
  <si>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</si>
  <si>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</si>
  <si>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</si>
  <si>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</si>
  <si>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</si>
  <si>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</si>
  <si>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</si>
  <si>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</si>
  <si>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</si>
  <si>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</si>
  <si>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</si>
  <si>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</si>
  <si>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</si>
  <si>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</si>
  <si>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</si>
  <si>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</si>
  <si>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</si>
  <si>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</si>
  <si>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</si>
  <si>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</si>
  <si>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</si>
  <si>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</si>
  <si>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</si>
  <si>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</si>
  <si>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</si>
  <si>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</si>
  <si>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</si>
  <si>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</si>
  <si>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</si>
  <si>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</si>
  <si>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</si>
  <si>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</si>
  <si>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</si>
  <si>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</si>
  <si>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</si>
  <si>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</si>
  <si>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</si>
  <si>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</si>
  <si>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</si>
  <si>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</si>
  <si>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</si>
  <si>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</si>
  <si>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</si>
  <si>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</si>
  <si>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</si>
  <si>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</si>
  <si>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</si>
  <si>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</si>
  <si>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</si>
  <si>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</si>
  <si>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</si>
  <si>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</si>
  <si>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</si>
  <si>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</si>
  <si>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</si>
  <si>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</si>
  <si>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</si>
  <si>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</si>
  <si>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</si>
  <si>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</si>
  <si>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</si>
  <si>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</si>
  <si>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</si>
  <si>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</si>
  <si>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</si>
  <si>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</si>
  <si>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</si>
  <si>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</si>
  <si>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</si>
  <si>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</si>
  <si>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</si>
  <si>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</si>
  <si>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</si>
  <si>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</si>
  <si>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</si>
  <si>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</si>
  <si>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</si>
  <si>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</si>
  <si>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</si>
  <si>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</si>
  <si>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</si>
  <si>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</si>
  <si>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</si>
  <si>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</si>
  <si>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</si>
  <si>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</si>
  <si>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</si>
  <si>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</si>
  <si>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</si>
  <si>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</si>
  <si>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</si>
  <si>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</si>
  <si>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</si>
  <si>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</si>
  <si>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</si>
  <si>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</si>
  <si>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</si>
  <si>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</si>
  <si>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</si>
  <si>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</si>
  <si>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</si>
  <si>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</si>
  <si>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</si>
  <si>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</si>
  <si>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</si>
  <si>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</si>
  <si>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</si>
  <si>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</si>
  <si>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</si>
  <si>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</si>
  <si>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</si>
  <si>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</si>
  <si>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</si>
  <si>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</si>
  <si>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</si>
  <si>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</si>
  <si>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</si>
  <si>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</si>
  <si>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</si>
  <si>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</si>
  <si>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</si>
  <si>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</si>
  <si>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</si>
  <si>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</si>
  <si>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</si>
  <si>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</si>
  <si>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</si>
  <si>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</si>
  <si>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</si>
  <si>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</si>
  <si>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</si>
  <si>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</si>
  <si>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</si>
  <si>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</si>
  <si>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</si>
  <si>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</si>
  <si>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</si>
  <si>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</si>
  <si>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</si>
  <si>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</si>
  <si>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</si>
  <si>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</si>
  <si>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</si>
  <si>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</si>
  <si>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</si>
  <si>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</si>
  <si>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</si>
  <si>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</si>
  <si>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</si>
  <si>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</si>
  <si>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</si>
  <si>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</si>
  <si>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</si>
  <si>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</si>
  <si>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</si>
  <si>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</si>
  <si>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</si>
  <si>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</si>
  <si>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</si>
  <si>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</si>
  <si>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</si>
  <si>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</si>
  <si>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</si>
  <si>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</si>
  <si>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</si>
  <si>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</si>
  <si>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</si>
  <si>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</si>
  <si>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</si>
  <si>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</si>
  <si>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</si>
  <si>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</si>
  <si>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</si>
  <si>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</si>
  <si>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</si>
  <si>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</si>
  <si>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</si>
  <si>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</si>
  <si>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</si>
  <si>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</si>
  <si>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</si>
  <si>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</si>
  <si>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</si>
  <si>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</si>
  <si>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</si>
  <si>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</si>
  <si>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</si>
  <si>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</si>
  <si>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</si>
  <si>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</si>
  <si>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</si>
  <si>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</si>
  <si>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</si>
  <si>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</si>
  <si>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</si>
  <si>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</si>
  <si>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</si>
  <si>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</si>
  <si>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</si>
  <si>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</si>
  <si>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</si>
  <si>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</si>
  <si>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</si>
  <si>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</si>
  <si>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</si>
  <si>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</si>
  <si>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</si>
  <si>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</si>
  <si>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</si>
  <si>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</si>
  <si>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</si>
  <si>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</si>
  <si>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</si>
  <si>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</si>
  <si>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</si>
  <si>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</si>
  <si>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</si>
  <si>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</si>
  <si>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</si>
  <si>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</si>
  <si>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</si>
  <si>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</si>
  <si>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</si>
  <si>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</si>
  <si>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</si>
  <si>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</si>
  <si>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</si>
  <si>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</si>
  <si>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</si>
  <si>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</si>
  <si>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</si>
  <si>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</si>
  <si>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</si>
  <si>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</si>
  <si>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</si>
  <si>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</si>
  <si>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</si>
  <si>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</si>
  <si>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</si>
  <si>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</si>
  <si>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</si>
  <si>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</si>
  <si>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</si>
  <si>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</si>
  <si>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</si>
  <si>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</si>
  <si>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</si>
  <si>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</si>
  <si>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</si>
  <si>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</si>
  <si>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</si>
  <si>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</si>
  <si>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</si>
  <si>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</si>
  <si>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</si>
  <si>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</si>
  <si>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</si>
  <si>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</si>
  <si>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</si>
  <si>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</si>
  <si>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</si>
  <si>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</si>
  <si>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</si>
  <si>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</si>
  <si>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</si>
  <si>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</si>
  <si>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</si>
  <si>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</si>
  <si>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</si>
  <si>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</si>
  <si>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</si>
  <si>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</si>
  <si>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</si>
  <si>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</si>
  <si>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</si>
  <si>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</si>
  <si>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</si>
  <si>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</si>
  <si>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</si>
  <si>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</si>
  <si>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</si>
  <si>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</si>
  <si>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</si>
  <si>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</si>
  <si>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</si>
  <si>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</si>
  <si>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</si>
  <si>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</si>
  <si>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</si>
  <si>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</si>
  <si>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</si>
  <si>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</si>
  <si>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</si>
  <si>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</si>
  <si>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</si>
  <si>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</si>
  <si>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</si>
  <si>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</si>
  <si>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</si>
  <si>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</si>
  <si>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</si>
  <si>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</si>
  <si>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</si>
  <si>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</si>
  <si>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</si>
  <si>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</si>
  <si>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</si>
  <si>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</si>
  <si>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</si>
  <si>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</si>
  <si>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</si>
  <si>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</si>
  <si>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</si>
  <si>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</si>
  <si>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</si>
  <si>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</si>
  <si>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</si>
  <si>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</si>
  <si>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</si>
  <si>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</si>
  <si>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</si>
  <si>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</si>
  <si>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</si>
  <si>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</si>
  <si>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</si>
  <si>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</si>
  <si>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</si>
  <si>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</si>
  <si>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</si>
  <si>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</si>
  <si>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</si>
  <si>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</si>
  <si>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</si>
  <si>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</si>
  <si>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</si>
  <si>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</si>
  <si>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</si>
  <si>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</si>
  <si>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</si>
  <si>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</si>
  <si>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</si>
  <si>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</si>
  <si>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</si>
  <si>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</si>
  <si>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</si>
  <si>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</si>
  <si>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</si>
  <si>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</si>
  <si>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</si>
  <si>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</si>
  <si>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</si>
  <si>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</si>
  <si>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</si>
  <si>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</si>
  <si>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</si>
  <si>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</si>
  <si>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</si>
  <si>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</si>
  <si>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</si>
  <si>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</si>
  <si>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</si>
  <si>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</si>
  <si>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</si>
  <si>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</si>
  <si>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</si>
  <si>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</si>
  <si>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</si>
  <si>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</si>
  <si>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</si>
  <si>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</si>
  <si>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</si>
  <si>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</si>
  <si>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</si>
  <si>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</si>
  <si>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</si>
  <si>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</si>
  <si>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</si>
  <si>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</si>
  <si>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</si>
  <si>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</si>
  <si>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</si>
  <si>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</si>
  <si>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</si>
  <si>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</si>
  <si>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</si>
  <si>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</si>
  <si>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</si>
  <si>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</si>
  <si>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</si>
  <si>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</si>
  <si>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</si>
  <si>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</si>
  <si>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</si>
  <si>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</si>
  <si>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</si>
  <si>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</si>
  <si>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</si>
  <si>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</si>
  <si>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</si>
  <si>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</si>
  <si>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</si>
  <si>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</si>
  <si>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</si>
  <si>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</si>
  <si>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</si>
  <si>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</si>
  <si>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</si>
  <si>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</si>
  <si>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</si>
  <si>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</si>
  <si>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</si>
  <si>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</si>
  <si>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</si>
  <si>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</si>
  <si>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</si>
  <si>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</si>
  <si>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</si>
  <si>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</si>
  <si>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</si>
  <si>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</si>
  <si>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</si>
  <si>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</si>
  <si>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</si>
  <si>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</si>
  <si>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</si>
  <si>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</si>
  <si>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</si>
  <si>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</si>
  <si>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</si>
  <si>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</si>
  <si>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</si>
  <si>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</si>
  <si>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</si>
  <si>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</si>
  <si>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</si>
  <si>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</si>
  <si>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</si>
  <si>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</si>
  <si>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</si>
  <si>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</si>
  <si>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</si>
  <si>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</si>
  <si>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</si>
  <si>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</si>
  <si>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</si>
  <si>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</si>
  <si>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</si>
  <si>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</si>
  <si>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</si>
  <si>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</si>
  <si>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</si>
  <si>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</si>
  <si>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</si>
  <si>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</si>
  <si>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</si>
  <si>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</si>
  <si>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</si>
  <si>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</si>
  <si>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</si>
  <si>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</si>
  <si>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</si>
  <si>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</si>
  <si>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</si>
  <si>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</si>
  <si>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</si>
  <si>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</si>
  <si>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</si>
  <si>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</si>
  <si>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</si>
  <si>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</si>
  <si>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</si>
  <si>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</si>
  <si>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</si>
  <si>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</si>
  <si>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</si>
  <si>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</si>
  <si>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</si>
  <si>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</si>
  <si>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</si>
  <si>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</si>
  <si>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</si>
  <si>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</si>
  <si>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</si>
  <si>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</si>
  <si>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</si>
  <si>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</si>
  <si>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</si>
  <si>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</si>
  <si>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</si>
  <si>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</si>
  <si>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</si>
  <si>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</si>
  <si>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</si>
  <si>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</si>
  <si>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</si>
  <si>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</si>
  <si>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</si>
  <si>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</si>
  <si>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</si>
  <si>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</si>
  <si>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</si>
  <si>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</si>
  <si>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</si>
  <si>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</si>
  <si>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</si>
  <si>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</si>
  <si>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</si>
  <si>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</si>
  <si>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</si>
  <si>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</si>
  <si>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</si>
  <si>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</si>
  <si>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</si>
  <si>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</si>
  <si>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</si>
  <si>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</si>
  <si>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</si>
  <si>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</si>
  <si>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</si>
  <si>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</si>
  <si>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</si>
  <si>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</si>
  <si>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</si>
  <si>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</si>
  <si>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</si>
  <si>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</si>
  <si>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</si>
  <si>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</si>
  <si>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</si>
  <si>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</si>
  <si>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</si>
  <si>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</si>
  <si>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</si>
  <si>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</si>
  <si>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</si>
  <si>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</si>
  <si>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</si>
  <si>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</si>
  <si>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</si>
  <si>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</si>
  <si>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</si>
  <si>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</si>
  <si>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</si>
  <si>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</si>
  <si>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</si>
  <si>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</si>
  <si>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</si>
  <si>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</si>
  <si>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</si>
  <si>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</si>
  <si>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</si>
  <si>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</si>
  <si>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</si>
  <si>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</si>
  <si>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</si>
  <si>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</si>
  <si>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</si>
  <si>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</si>
  <si>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</si>
  <si>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</si>
  <si>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</si>
  <si>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</si>
  <si>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</si>
  <si>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</si>
  <si>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</si>
  <si>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</si>
  <si>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</si>
  <si>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</si>
  <si>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</si>
  <si>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</si>
  <si>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</si>
  <si>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</si>
  <si>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</si>
  <si>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</si>
  <si>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</si>
  <si>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</si>
  <si>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</si>
  <si>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</si>
  <si>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</si>
  <si>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</si>
  <si>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</si>
  <si>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</si>
  <si>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</si>
  <si>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</si>
  <si>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</si>
  <si>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</si>
  <si>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</si>
  <si>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</si>
  <si>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</si>
  <si>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</si>
  <si>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</si>
  <si>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</si>
  <si>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</si>
  <si>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</si>
  <si>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</si>
  <si>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</si>
  <si>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</si>
  <si>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</si>
  <si>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</si>
  <si>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</si>
  <si>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</si>
  <si>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</si>
  <si>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</si>
  <si>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</si>
  <si>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</si>
  <si>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</si>
  <si>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</si>
  <si>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</si>
  <si>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</si>
  <si>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</si>
  <si>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</si>
  <si>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</si>
  <si>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</si>
  <si>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</si>
  <si>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</si>
  <si>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</si>
  <si>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</si>
  <si>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</si>
  <si>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</si>
  <si>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</si>
  <si>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</si>
  <si>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</si>
  <si>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</si>
  <si>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</si>
  <si>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</si>
  <si>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</si>
  <si>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</si>
  <si>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</si>
  <si>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</si>
  <si>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</si>
  <si>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</si>
  <si>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</si>
  <si>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</si>
  <si>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</si>
  <si>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</si>
  <si>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</si>
  <si>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</si>
  <si>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</si>
  <si>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</si>
  <si>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</si>
  <si>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</si>
  <si>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</si>
  <si>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</si>
  <si>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</si>
  <si>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</si>
  <si>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</si>
  <si>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</si>
  <si>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</si>
  <si>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</si>
  <si>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</si>
  <si>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</si>
  <si>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</si>
  <si>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</si>
  <si>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</si>
  <si>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</si>
  <si>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</si>
  <si>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</si>
  <si>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</si>
  <si>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</si>
  <si>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</si>
  <si>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</si>
  <si>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</si>
  <si>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</si>
  <si>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</si>
  <si>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</si>
  <si>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</si>
  <si>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</si>
  <si>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</si>
  <si>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</si>
  <si>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</si>
  <si>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</si>
  <si>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</si>
  <si>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</si>
  <si>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</si>
  <si>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</si>
  <si>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</si>
  <si>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</si>
  <si>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</si>
  <si>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</si>
  <si>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</si>
  <si>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</si>
  <si>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</si>
  <si>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</si>
  <si>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</si>
  <si>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</si>
  <si>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</si>
  <si>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</si>
  <si>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</si>
  <si>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</si>
  <si>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</si>
  <si>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</si>
  <si>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</si>
  <si>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</si>
  <si>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</si>
  <si>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</si>
  <si>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</si>
  <si>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</si>
  <si>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</si>
  <si>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</si>
  <si>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</si>
  <si>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</si>
  <si>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</si>
  <si>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</si>
  <si>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</si>
  <si>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</si>
  <si>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</si>
  <si>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</si>
  <si>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</si>
  <si>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</si>
  <si>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</si>
  <si>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</si>
  <si>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</si>
  <si>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</si>
  <si>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</si>
  <si>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</si>
  <si>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</si>
  <si>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</si>
  <si>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</si>
  <si>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</si>
  <si>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</si>
  <si>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</si>
  <si>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</si>
  <si>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</si>
  <si>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</si>
  <si>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</si>
  <si>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</si>
  <si>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</si>
  <si>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</si>
  <si>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</si>
  <si>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</si>
  <si>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</si>
  <si>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</si>
  <si>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</si>
  <si>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</si>
  <si>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</si>
  <si>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</si>
  <si>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</si>
  <si>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</si>
  <si>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</si>
  <si>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</si>
  <si>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</si>
  <si>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</si>
  <si>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</si>
  <si>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</si>
  <si>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</si>
  <si>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</si>
  <si>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</si>
  <si>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</si>
  <si>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</si>
  <si>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</si>
  <si>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</si>
  <si>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</si>
  <si>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</si>
  <si>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</si>
  <si>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</si>
  <si>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</si>
  <si>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</si>
  <si>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</si>
  <si>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</si>
  <si>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</si>
  <si>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</si>
  <si>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</si>
  <si>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</si>
  <si>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</si>
  <si>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</si>
  <si>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</si>
  <si>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</si>
  <si>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</si>
  <si>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</si>
  <si>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</si>
  <si>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</si>
  <si>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</si>
  <si>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</si>
  <si>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</si>
  <si>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</si>
  <si>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</si>
  <si>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</si>
  <si>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</si>
  <si>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</si>
  <si>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</si>
  <si>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</si>
  <si>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</si>
  <si>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</si>
  <si>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</si>
  <si>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</si>
  <si>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</si>
  <si>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</si>
  <si>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</si>
  <si>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</si>
  <si>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</si>
  <si>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</si>
  <si>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</si>
  <si>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</si>
  <si>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</si>
  <si>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</si>
  <si>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</si>
  <si>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</si>
  <si>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</si>
  <si>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</si>
  <si>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</si>
  <si>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</si>
  <si>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</si>
  <si>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</si>
  <si>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</si>
  <si>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</si>
  <si>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</si>
  <si>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</si>
  <si>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</si>
  <si>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</si>
  <si>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</si>
  <si>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</si>
  <si>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</si>
  <si>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</si>
  <si>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</si>
  <si>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</si>
  <si>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</si>
  <si>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</si>
  <si>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</si>
  <si>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</si>
  <si>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</si>
  <si>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</si>
  <si>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</si>
  <si>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</si>
  <si>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</si>
  <si>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</si>
  <si>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</si>
  <si>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</si>
  <si>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</si>
  <si>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</si>
  <si>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</si>
  <si>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</si>
  <si>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</si>
  <si>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</si>
  <si>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</si>
  <si>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</si>
  <si>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</si>
  <si>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</si>
  <si>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</si>
  <si>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</si>
  <si>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</si>
  <si>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</si>
  <si>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</si>
  <si>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</si>
  <si>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</si>
  <si>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</si>
  <si>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</si>
  <si>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</si>
  <si>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</si>
  <si>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</si>
  <si>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</si>
  <si>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</si>
  <si>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</si>
  <si>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</si>
  <si>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</si>
  <si>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</si>
  <si>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</si>
  <si>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</si>
  <si>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</si>
  <si>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</si>
  <si>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</si>
  <si>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</si>
  <si>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</si>
  <si>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</si>
  <si>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</si>
  <si>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</si>
  <si>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</si>
  <si>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</si>
  <si>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</si>
  <si>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</si>
  <si>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</si>
  <si>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</si>
  <si>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</si>
  <si>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</si>
  <si>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</si>
  <si>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</si>
  <si>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</si>
  <si>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</si>
  <si>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</si>
  <si>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</si>
  <si>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</si>
  <si>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</si>
  <si>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</si>
  <si>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</si>
  <si>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</si>
  <si>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</si>
  <si>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</si>
  <si>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</si>
  <si>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</si>
  <si>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</si>
  <si>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</si>
  <si>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</si>
  <si>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</si>
  <si>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</si>
  <si>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</si>
  <si>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</si>
  <si>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</si>
  <si>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</si>
  <si>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</si>
  <si>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</si>
  <si>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</si>
  <si>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</si>
  <si>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</si>
  <si>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</si>
  <si>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</si>
  <si>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</si>
  <si>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</si>
  <si>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</si>
  <si>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</si>
  <si>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</si>
  <si>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</si>
  <si>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</si>
  <si>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</si>
  <si>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</si>
  <si>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</si>
  <si>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</si>
  <si>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</si>
  <si>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</si>
  <si>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</si>
  <si>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</si>
  <si>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</si>
  <si>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</si>
  <si>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</si>
  <si>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</si>
  <si>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</si>
  <si>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</si>
  <si>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</si>
  <si>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</si>
  <si>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</si>
  <si>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</si>
  <si>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</si>
  <si>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</si>
  <si>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</si>
  <si>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</si>
  <si>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</si>
  <si>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</si>
  <si>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</si>
  <si>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</si>
  <si>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</si>
  <si>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</si>
  <si>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</si>
  <si>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</si>
  <si>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</si>
  <si>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</si>
  <si>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</si>
  <si>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</si>
  <si>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</si>
  <si>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</si>
  <si>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</si>
  <si>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</si>
  <si>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</si>
  <si>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</si>
  <si>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</si>
  <si>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</si>
  <si>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</si>
  <si>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</si>
  <si>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</si>
  <si>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</si>
  <si>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</si>
  <si>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</si>
  <si>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</si>
  <si>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</si>
  <si>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</si>
  <si>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</si>
  <si>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</si>
  <si>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</si>
  <si>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</si>
  <si>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</si>
  <si>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</si>
  <si>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</si>
  <si>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</si>
  <si>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</si>
  <si>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</si>
  <si>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</si>
  <si>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</si>
  <si>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</si>
  <si>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</si>
  <si>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</si>
  <si>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</si>
  <si>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</si>
  <si>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</si>
  <si>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</si>
  <si>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</si>
  <si>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</si>
  <si>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</si>
  <si>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</si>
  <si>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</si>
  <si>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</si>
  <si>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</si>
  <si>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</si>
  <si>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</si>
  <si>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</si>
  <si>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</si>
  <si>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</si>
  <si>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</si>
  <si>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</si>
  <si>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</si>
  <si>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</si>
  <si>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</si>
  <si>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</si>
  <si>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</si>
  <si>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</si>
  <si>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</si>
  <si>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</si>
  <si>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</si>
  <si>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</si>
  <si>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</si>
  <si>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</si>
  <si>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</si>
  <si>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</si>
  <si>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</si>
  <si>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</si>
  <si>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</si>
  <si>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</si>
  <si>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</si>
  <si>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</si>
  <si>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</si>
  <si>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</si>
  <si>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</si>
  <si>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</si>
  <si>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</si>
  <si>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</si>
  <si>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</si>
  <si>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</si>
  <si>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</si>
  <si>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</si>
  <si>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</si>
  <si>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</si>
  <si>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</si>
  <si>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</si>
  <si>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</si>
  <si>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</si>
  <si>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</si>
  <si>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</si>
  <si>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</si>
  <si>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</si>
  <si>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</si>
  <si>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</si>
  <si>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</si>
  <si>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</si>
  <si>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</si>
  <si>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</si>
  <si>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</si>
  <si>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</si>
  <si>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</si>
  <si>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</si>
  <si>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</si>
  <si>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</si>
  <si>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</si>
  <si>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</si>
  <si>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</si>
  <si>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</si>
  <si>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</si>
  <si>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</si>
  <si>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</si>
  <si>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</si>
  <si>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</si>
  <si>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</si>
  <si>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</si>
  <si>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</si>
  <si>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</si>
  <si>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</si>
  <si>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</si>
  <si>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</si>
  <si>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</si>
  <si>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</si>
  <si>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</si>
  <si>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</si>
  <si>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</si>
  <si>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</si>
  <si>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</si>
  <si>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</si>
  <si>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</si>
  <si>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</si>
  <si>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</si>
  <si>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</si>
  <si>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</si>
  <si>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</si>
  <si>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</si>
  <si>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</si>
  <si>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</si>
  <si>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</si>
  <si>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</si>
  <si>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</si>
  <si>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</si>
  <si>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</si>
  <si>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</si>
  <si>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</si>
  <si>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</si>
  <si>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</si>
  <si>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</si>
  <si>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</si>
  <si>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</si>
  <si>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</si>
  <si>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</si>
  <si>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</si>
  <si>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</si>
  <si>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</si>
  <si>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</si>
  <si>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</si>
  <si>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</si>
  <si>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</si>
  <si>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</si>
  <si>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</si>
  <si>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</si>
  <si>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</si>
  <si>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</si>
  <si>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</si>
  <si>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</si>
  <si>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</si>
  <si>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</si>
  <si>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</si>
  <si>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</si>
  <si>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</si>
  <si>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</si>
  <si>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</si>
  <si>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</si>
  <si>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</si>
  <si>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</si>
  <si>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</si>
  <si>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</si>
  <si>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</si>
  <si>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</si>
  <si>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</si>
  <si>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</si>
  <si>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</si>
  <si>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</si>
  <si>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</si>
  <si>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</si>
  <si>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</si>
  <si>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</si>
  <si>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</si>
  <si>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</si>
  <si>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</si>
  <si>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</si>
  <si>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</si>
  <si>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</si>
  <si>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</si>
  <si>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</si>
  <si>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</si>
  <si>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</si>
  <si>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</si>
  <si>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</si>
  <si>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</si>
  <si>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</si>
  <si>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</si>
  <si>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</si>
  <si>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</si>
  <si>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</si>
  <si>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</si>
  <si>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</si>
  <si>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</si>
  <si>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</si>
  <si>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</si>
  <si>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</si>
  <si>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</si>
  <si>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</si>
  <si>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</si>
  <si>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</si>
  <si>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</si>
  <si>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</si>
  <si>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</si>
  <si>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</si>
  <si>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</si>
  <si>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</si>
  <si>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</si>
  <si>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</si>
  <si>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</si>
  <si>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</si>
  <si>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</si>
  <si>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</si>
  <si>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</si>
  <si>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</si>
  <si>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</si>
  <si>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</si>
  <si>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</si>
  <si>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</si>
  <si>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</si>
  <si>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</si>
  <si>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</si>
  <si>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</si>
  <si>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</si>
  <si>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</si>
  <si>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</si>
  <si>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</si>
  <si>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</si>
  <si>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</si>
  <si>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</si>
  <si>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</si>
  <si>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</si>
  <si>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</si>
  <si>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</si>
  <si>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</si>
  <si>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</si>
  <si>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</si>
  <si>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</si>
  <si>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</si>
  <si>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</si>
  <si>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</si>
  <si>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</si>
  <si>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</si>
  <si>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</si>
  <si>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</si>
  <si>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</si>
  <si>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</si>
  <si>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</si>
  <si>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</si>
  <si>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</si>
  <si>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</si>
  <si>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</si>
  <si>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</si>
  <si>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</si>
  <si>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</si>
  <si>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</si>
  <si>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</si>
  <si>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</si>
  <si>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</si>
  <si>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</si>
  <si>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</si>
  <si>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</si>
  <si>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</si>
  <si>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</si>
  <si>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</si>
  <si>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</si>
  <si>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</si>
  <si>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</si>
  <si>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</si>
  <si>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</si>
  <si>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</si>
  <si>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</si>
  <si>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</si>
  <si>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</si>
  <si>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</si>
  <si>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</si>
  <si>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</si>
  <si>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</si>
  <si>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</si>
  <si>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</si>
  <si>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</si>
  <si>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</si>
  <si>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</si>
  <si>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</si>
  <si>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</si>
  <si>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</si>
  <si>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</si>
  <si>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</si>
  <si>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</si>
  <si>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</si>
  <si>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</si>
  <si>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</si>
  <si>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</si>
  <si>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</si>
  <si>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</si>
  <si>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</si>
  <si>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</si>
  <si>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</si>
  <si>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</si>
  <si>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</si>
  <si>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</si>
  <si>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</si>
  <si>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</si>
  <si>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</si>
  <si>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</si>
  <si>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</si>
  <si>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</si>
  <si>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</si>
  <si>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</si>
  <si>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</si>
  <si>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</si>
  <si>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</si>
  <si>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</si>
  <si>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</si>
  <si>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</si>
  <si>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</si>
  <si>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</si>
  <si>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</si>
  <si>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</si>
  <si>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</si>
  <si>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</si>
  <si>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</si>
  <si>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</si>
  <si>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</si>
  <si>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</si>
  <si>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</si>
  <si>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</si>
  <si>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</si>
  <si>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</si>
  <si>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</si>
  <si>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</si>
  <si>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</si>
  <si>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</si>
  <si>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</si>
  <si>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</si>
  <si>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</si>
  <si>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</si>
  <si>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</si>
  <si>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</si>
  <si>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</si>
  <si>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</si>
  <si>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</si>
  <si>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</si>
  <si>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</si>
  <si>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</si>
  <si>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</si>
  <si>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</si>
  <si>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</si>
  <si>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</si>
  <si>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</si>
  <si>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</si>
  <si>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</si>
  <si>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</si>
  <si>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</si>
  <si>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</si>
  <si>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</si>
  <si>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</si>
  <si>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</si>
  <si>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</si>
  <si>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</si>
  <si>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</si>
  <si>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</si>
  <si>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</si>
  <si>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</si>
  <si>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</si>
  <si>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</si>
  <si>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</si>
  <si>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</si>
  <si>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</si>
  <si>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</si>
  <si>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</si>
  <si>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</si>
  <si>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</si>
  <si>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</si>
  <si>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</si>
  <si>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</si>
  <si>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</si>
  <si>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</si>
  <si>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</si>
  <si>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</si>
  <si>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</si>
  <si>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</si>
  <si>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</si>
  <si>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</si>
  <si>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</si>
  <si>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</si>
  <si>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</si>
  <si>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</si>
  <si>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</si>
  <si>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</si>
  <si>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</si>
  <si>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</si>
  <si>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</si>
  <si>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</si>
  <si>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</si>
  <si>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</si>
  <si>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</si>
  <si>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</si>
  <si>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</si>
  <si>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</si>
  <si>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</si>
  <si>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</si>
  <si>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</si>
  <si>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</si>
  <si>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</si>
  <si>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</si>
  <si>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</si>
  <si>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</si>
  <si>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</si>
  <si>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</si>
  <si>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</si>
  <si>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</si>
  <si>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</si>
  <si>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</si>
  <si>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</si>
  <si>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</si>
  <si>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</si>
  <si>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</si>
  <si>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</si>
  <si>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</si>
  <si>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</si>
  <si>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</si>
  <si>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</si>
  <si>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</si>
  <si>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</si>
  <si>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</si>
  <si>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</si>
  <si>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</si>
  <si>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</si>
  <si>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</si>
  <si>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</si>
  <si>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</si>
  <si>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</si>
  <si>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</si>
  <si>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</si>
  <si>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</si>
  <si>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</si>
  <si>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</si>
  <si>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</si>
  <si>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</si>
  <si>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</si>
  <si>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</si>
  <si>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</si>
  <si>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</si>
  <si>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</si>
  <si>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</si>
  <si>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</si>
  <si>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</si>
  <si>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</si>
  <si>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</si>
  <si>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</si>
  <si>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</si>
  <si>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</si>
  <si>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</si>
  <si>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</si>
  <si>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</si>
  <si>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</si>
  <si>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</si>
  <si>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</si>
  <si>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</si>
  <si>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</si>
  <si>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</si>
  <si>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</si>
  <si>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</si>
  <si>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</si>
  <si>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</si>
  <si>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</si>
  <si>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</si>
  <si>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</si>
  <si>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</si>
  <si>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</si>
  <si>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</si>
  <si>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</si>
  <si>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</si>
  <si>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</si>
  <si>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</si>
  <si>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</si>
  <si>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</si>
  <si>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</si>
  <si>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</si>
  <si>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</si>
  <si>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</si>
  <si>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</si>
  <si>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</si>
  <si>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</si>
  <si>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</si>
  <si>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</si>
  <si>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</si>
  <si>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</si>
  <si>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</si>
  <si>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</si>
  <si>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</si>
  <si>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</si>
  <si>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</si>
  <si>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</si>
  <si>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</si>
  <si>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</si>
  <si>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</si>
  <si>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</si>
  <si>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</si>
  <si>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</si>
  <si>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</si>
  <si>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</si>
  <si>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</si>
  <si>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</si>
  <si>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</si>
  <si>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</si>
  <si>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</si>
  <si>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</si>
  <si>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</si>
  <si>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</si>
  <si>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</si>
  <si>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</si>
  <si>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</si>
  <si>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</si>
  <si>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</si>
  <si>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</si>
  <si>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</si>
  <si>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</si>
  <si>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</si>
  <si>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</si>
  <si>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</si>
  <si>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</si>
  <si>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</si>
  <si>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</si>
  <si>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</si>
  <si>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</si>
  <si>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</si>
  <si>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</si>
  <si>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</si>
  <si>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</si>
  <si>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</si>
  <si>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</si>
  <si>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</si>
  <si>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</si>
  <si>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</si>
  <si>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</si>
  <si>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</si>
  <si>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</si>
  <si>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</si>
  <si>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</si>
  <si>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</si>
  <si>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</si>
  <si>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</si>
  <si>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</si>
  <si>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</si>
  <si>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</si>
  <si>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</si>
  <si>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</si>
  <si>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</si>
  <si>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</si>
  <si>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</si>
  <si>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</si>
  <si>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</si>
  <si>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</si>
  <si>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</si>
  <si>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</si>
  <si>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</si>
  <si>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</si>
  <si>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</si>
  <si>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</si>
  <si>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</si>
  <si>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</si>
  <si>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</si>
  <si>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</si>
  <si>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</si>
  <si>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</si>
  <si>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</si>
  <si>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</si>
  <si>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</si>
  <si>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</si>
  <si>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</si>
  <si>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</si>
  <si>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</si>
  <si>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</si>
  <si>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</si>
  <si>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</si>
  <si>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</si>
  <si>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</si>
  <si>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</si>
  <si>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</si>
  <si>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</si>
  <si>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</si>
  <si>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</si>
  <si>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</si>
  <si>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</si>
  <si>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</si>
  <si>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</si>
  <si>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</si>
  <si>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</si>
  <si>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</si>
  <si>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</si>
  <si>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</si>
  <si>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</si>
  <si>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</si>
  <si>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</si>
  <si>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</si>
  <si>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</si>
  <si>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</si>
  <si>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</si>
  <si>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</si>
  <si>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</si>
  <si>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</si>
  <si>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</si>
  <si>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</si>
  <si>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</si>
  <si>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</si>
  <si>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</si>
  <si>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</si>
  <si>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</si>
  <si>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</si>
  <si>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</si>
  <si>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</si>
  <si>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</si>
  <si>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</si>
  <si>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</si>
  <si>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</si>
  <si>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</si>
  <si>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</si>
  <si>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</si>
  <si>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</si>
  <si>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</si>
  <si>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</si>
  <si>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</si>
  <si>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</si>
  <si>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</si>
  <si>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</si>
  <si>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</si>
  <si>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</si>
  <si>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</si>
  <si>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</si>
  <si>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</si>
  <si>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</si>
  <si>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</si>
  <si>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</si>
  <si>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</si>
  <si>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</si>
  <si>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</si>
  <si>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</si>
  <si>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</si>
  <si>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</si>
  <si>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</si>
  <si>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</si>
  <si>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</si>
  <si>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</si>
  <si>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</si>
  <si>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</si>
  <si>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</si>
  <si>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</si>
  <si>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</si>
  <si>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</si>
  <si>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</si>
  <si>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</si>
  <si>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</si>
  <si>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</si>
  <si>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</si>
  <si>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</si>
  <si>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</si>
  <si>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</si>
  <si>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</si>
  <si>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</si>
  <si>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</si>
  <si>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</si>
  <si>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</si>
  <si>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</si>
  <si>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</si>
  <si>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</si>
  <si>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</si>
  <si>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</si>
  <si>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</si>
  <si>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</si>
  <si>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</si>
  <si>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</si>
  <si>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</si>
  <si>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</si>
  <si>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</si>
  <si>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</si>
  <si>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</si>
  <si>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</si>
  <si>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</si>
  <si>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</si>
  <si>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</si>
  <si>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</si>
  <si>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</si>
  <si>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</si>
  <si>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</si>
  <si>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</si>
  <si>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</si>
  <si>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</si>
  <si>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</si>
  <si>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</si>
  <si>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</si>
  <si>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</si>
  <si>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</si>
  <si>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</si>
  <si>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</si>
  <si>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</si>
  <si>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</si>
  <si>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</si>
  <si>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</si>
  <si>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</si>
  <si>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</si>
  <si>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</si>
  <si>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</si>
  <si>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</si>
  <si>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</si>
  <si>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</si>
  <si>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</si>
  <si>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</si>
  <si>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</si>
  <si>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</si>
  <si>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</si>
  <si>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</si>
  <si>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</si>
  <si>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</si>
  <si>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</si>
  <si>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</si>
  <si>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</si>
  <si>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</si>
  <si>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</si>
  <si>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</si>
  <si>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</si>
  <si>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</si>
  <si>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</si>
  <si>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</si>
  <si>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</si>
  <si>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</si>
  <si>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</si>
  <si>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</si>
  <si>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</si>
  <si>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</si>
  <si>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</si>
  <si>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</si>
  <si>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</si>
  <si>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</si>
  <si>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</si>
  <si>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</si>
  <si>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</si>
  <si>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</si>
  <si>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</si>
  <si>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</si>
  <si>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</si>
  <si>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</si>
  <si>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</si>
  <si>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</si>
  <si>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</si>
  <si>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</si>
  <si>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</si>
  <si>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</si>
  <si>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</si>
  <si>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</si>
  <si>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</si>
  <si>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</si>
  <si>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</si>
  <si>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</si>
  <si>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</si>
  <si>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</si>
  <si>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</si>
  <si>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</si>
  <si>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</si>
  <si>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</si>
  <si>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</si>
  <si>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</si>
  <si>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</si>
  <si>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</si>
  <si>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</si>
  <si>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</si>
  <si>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</si>
  <si>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</si>
  <si>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</si>
  <si>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</si>
  <si>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</si>
  <si>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</si>
  <si>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</si>
  <si>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</si>
  <si>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</si>
  <si>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</si>
  <si>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</si>
  <si>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</si>
  <si>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</si>
  <si>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</si>
  <si>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</si>
  <si>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</si>
  <si>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</si>
  <si>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</si>
  <si>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</si>
  <si>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</si>
  <si>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</si>
  <si>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</si>
  <si>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</si>
  <si>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</si>
  <si>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</si>
  <si>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</si>
  <si>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</si>
  <si>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</si>
  <si>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</si>
  <si>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</si>
  <si>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</si>
  <si>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</si>
  <si>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</si>
  <si>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</si>
  <si>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</si>
  <si>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</si>
  <si>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</si>
  <si>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</si>
  <si>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</si>
  <si>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</si>
  <si>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</si>
  <si>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</si>
  <si>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</si>
  <si>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</si>
  <si>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</si>
  <si>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</si>
  <si>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</si>
  <si>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</si>
  <si>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</si>
  <si>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</si>
  <si>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</si>
  <si>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</si>
  <si>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</si>
  <si>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</si>
  <si>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</si>
  <si>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</si>
  <si>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</si>
  <si>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</si>
  <si>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</si>
  <si>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</si>
  <si>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</si>
  <si>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</si>
  <si>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</si>
  <si>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</si>
  <si>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</si>
  <si>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</si>
  <si>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</si>
  <si>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</si>
  <si>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</si>
  <si>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</si>
  <si>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</si>
  <si>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</si>
  <si>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</si>
  <si>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</si>
  <si>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</si>
  <si>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</si>
  <si>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</si>
  <si>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</si>
  <si>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</si>
  <si>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</si>
  <si>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</si>
  <si>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</si>
  <si>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</si>
  <si>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</si>
  <si>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</si>
  <si>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</si>
  <si>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</si>
  <si>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</si>
  <si>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</si>
  <si>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</si>
  <si>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</si>
  <si>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</si>
  <si>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</si>
  <si>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</si>
  <si>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</si>
  <si>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</si>
  <si>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</si>
  <si>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</si>
  <si>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</si>
  <si>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</si>
  <si>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</si>
  <si>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</si>
  <si>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</si>
  <si>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</si>
  <si>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</si>
  <si>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</si>
  <si>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</si>
  <si>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</si>
  <si>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</si>
  <si>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</si>
  <si>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</si>
  <si>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</si>
  <si>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</si>
  <si>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</si>
  <si>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</si>
  <si>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</si>
  <si>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</si>
  <si>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</si>
  <si>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</si>
  <si>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</si>
  <si>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</si>
  <si>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</si>
  <si>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</si>
  <si>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</si>
  <si>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</si>
  <si>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</si>
  <si>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</si>
  <si>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</si>
  <si>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</si>
  <si>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</si>
  <si>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</si>
  <si>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</si>
  <si>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</si>
  <si>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</si>
  <si>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</si>
  <si>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</si>
  <si>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</si>
  <si>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</si>
  <si>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</si>
  <si>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</si>
  <si>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</si>
  <si>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</si>
  <si>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</si>
  <si>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</si>
  <si>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</si>
  <si>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</si>
  <si>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</si>
  <si>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</si>
  <si>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</si>
  <si>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</si>
  <si>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</si>
  <si>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</si>
  <si>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</si>
  <si>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</si>
  <si>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</si>
  <si>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</si>
  <si>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</si>
  <si>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</si>
  <si>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</si>
  <si>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</si>
  <si>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</si>
  <si>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</si>
  <si>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</si>
  <si>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</si>
  <si>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</si>
  <si>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</si>
  <si>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</si>
  <si>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</si>
  <si>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</si>
  <si>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</si>
  <si>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</si>
  <si>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</si>
  <si>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</si>
  <si>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</si>
  <si>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</si>
  <si>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</si>
  <si>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</si>
  <si>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</si>
  <si>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</si>
  <si>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</si>
  <si>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</si>
  <si>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</si>
  <si>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</si>
  <si>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</si>
  <si>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</si>
  <si>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</si>
  <si>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</si>
  <si>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</si>
  <si>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</si>
  <si>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</si>
  <si>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</si>
  <si>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</si>
  <si>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</si>
  <si>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</si>
  <si>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</si>
  <si>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</si>
  <si>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</si>
  <si>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</si>
  <si>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</si>
  <si>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</si>
  <si>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</si>
  <si>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</si>
  <si>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</si>
  <si>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</si>
  <si>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</si>
  <si>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</si>
  <si>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</si>
  <si>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</si>
  <si>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</si>
  <si>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</si>
  <si>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</si>
  <si>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</si>
  <si>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</si>
  <si>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</si>
  <si>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</si>
  <si>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</si>
  <si>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</si>
  <si>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</si>
  <si>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</si>
  <si>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</si>
  <si>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</si>
  <si>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</si>
  <si>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</si>
  <si>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</si>
  <si>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</si>
  <si>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</si>
  <si>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</si>
  <si>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</si>
  <si>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</si>
  <si>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</si>
  <si>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</si>
  <si>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</si>
  <si>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</si>
  <si>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</si>
  <si>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</si>
  <si>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</si>
  <si>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</si>
  <si>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</si>
  <si>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</si>
  <si>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</si>
  <si>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</si>
  <si>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</si>
  <si>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</si>
  <si>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</si>
  <si>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</si>
  <si>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</si>
  <si>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</si>
  <si>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</si>
  <si>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</si>
  <si>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</si>
  <si>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</si>
  <si>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</si>
  <si>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</si>
  <si>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</si>
  <si>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</si>
  <si>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</si>
  <si>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</si>
  <si>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</si>
  <si>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</si>
  <si>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</si>
  <si>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</si>
  <si>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</si>
  <si>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</si>
  <si>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</si>
  <si>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</si>
  <si>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</si>
  <si>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</si>
  <si>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</si>
  <si>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</si>
  <si>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</si>
  <si>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</si>
  <si>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</si>
  <si>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</si>
  <si>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</si>
  <si>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</si>
  <si>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</si>
  <si>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</si>
  <si>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</si>
  <si>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</si>
  <si>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</si>
  <si>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</si>
  <si>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</si>
  <si>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</si>
  <si>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</si>
  <si>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</si>
  <si>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</si>
  <si>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</si>
  <si>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</si>
  <si>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</si>
  <si>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</si>
  <si>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</si>
  <si>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</si>
  <si>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</si>
  <si>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</si>
  <si>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</si>
  <si>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</si>
  <si>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</si>
  <si>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</si>
  <si>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</si>
  <si>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</si>
  <si>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</si>
  <si>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</si>
  <si>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</si>
  <si>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</si>
  <si>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</si>
  <si>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</si>
  <si>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</si>
  <si>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</si>
  <si>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</si>
  <si>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</si>
  <si>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</si>
  <si>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</si>
  <si>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</si>
  <si>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</si>
  <si>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</si>
  <si>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</si>
  <si>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</si>
  <si>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</si>
  <si>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</si>
  <si>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</si>
  <si>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</si>
  <si>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</si>
  <si>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</si>
  <si>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</si>
  <si>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</si>
  <si>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</si>
  <si>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</si>
  <si>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</si>
  <si>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</si>
  <si>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</si>
  <si>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</si>
  <si>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</si>
  <si>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</si>
  <si>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</si>
  <si>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</si>
  <si>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</si>
  <si>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</si>
  <si>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</si>
  <si>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</si>
  <si>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</si>
  <si>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</si>
  <si>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</si>
  <si>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</si>
  <si>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</si>
  <si>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</si>
  <si>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</si>
  <si>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</si>
  <si>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</si>
  <si>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</si>
  <si>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</si>
  <si>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</si>
  <si>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</si>
  <si>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</si>
  <si>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</si>
  <si>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</si>
  <si>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</si>
  <si>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</si>
  <si>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</si>
  <si>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</si>
  <si>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</si>
  <si>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</si>
  <si>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</si>
  <si>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</si>
  <si>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</si>
  <si>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</si>
  <si>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</si>
  <si>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</si>
  <si>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</si>
  <si>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</si>
  <si>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</si>
  <si>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</si>
  <si>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</si>
  <si>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</si>
  <si>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</si>
  <si>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</si>
  <si>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</si>
  <si>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</si>
  <si>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</si>
  <si>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</si>
  <si>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</si>
  <si>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</si>
  <si>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</si>
  <si>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</si>
  <si>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</si>
  <si>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</si>
  <si>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</si>
  <si>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</si>
  <si>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</si>
  <si>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</si>
  <si>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</si>
  <si>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</si>
  <si>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</si>
  <si>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</si>
  <si>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</si>
  <si>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</si>
  <si>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</si>
  <si>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</si>
  <si>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</si>
  <si>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</si>
  <si>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</si>
  <si>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</si>
  <si>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</si>
  <si>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</si>
  <si>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</si>
  <si>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</si>
  <si>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</si>
  <si>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</si>
  <si>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</si>
  <si>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</si>
  <si>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</si>
  <si>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</si>
  <si>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</si>
  <si>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</si>
  <si>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</si>
  <si>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</si>
  <si>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</si>
  <si>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</si>
  <si>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</si>
  <si>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</si>
  <si>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</si>
  <si>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</si>
  <si>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</si>
  <si>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</si>
  <si>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</si>
  <si>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</si>
  <si>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</si>
  <si>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</si>
  <si>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</si>
  <si>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</si>
  <si>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</si>
  <si>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</si>
  <si>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</si>
  <si>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</si>
  <si>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</si>
  <si>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</si>
  <si>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</si>
  <si>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</si>
  <si>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</si>
  <si>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</si>
  <si>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</si>
  <si>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</si>
  <si>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</si>
  <si>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</si>
  <si>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</si>
  <si>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</si>
  <si>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</si>
  <si>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</si>
  <si>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</si>
  <si>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</si>
  <si>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</si>
  <si>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</si>
  <si>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</si>
  <si>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</si>
  <si>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</si>
  <si>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</si>
  <si>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</si>
  <si>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</si>
  <si>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</si>
  <si>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</si>
  <si>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</si>
  <si>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</si>
  <si>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</si>
  <si>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</si>
  <si>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</si>
  <si>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</si>
  <si>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</si>
  <si>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</si>
  <si>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</si>
  <si>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</si>
  <si>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</si>
  <si>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</si>
  <si>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</si>
  <si>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</si>
  <si>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</si>
  <si>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</si>
  <si>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</si>
  <si>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</si>
  <si>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</si>
  <si>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</si>
  <si>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</si>
  <si>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</si>
  <si>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</si>
  <si>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</si>
  <si>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</si>
  <si>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</si>
  <si>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</si>
  <si>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</si>
  <si>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</si>
  <si>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</si>
  <si>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</si>
  <si>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</si>
  <si>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</si>
  <si>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</si>
  <si>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</si>
  <si>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</si>
  <si>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</si>
  <si>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</si>
  <si>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</si>
  <si>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</si>
  <si>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</si>
  <si>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</si>
  <si>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</si>
  <si>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</si>
  <si>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</si>
  <si>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</si>
  <si>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</si>
  <si>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</si>
  <si>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</si>
  <si>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</si>
  <si>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</si>
  <si>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</si>
  <si>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</si>
  <si>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</si>
  <si>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</si>
  <si>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</si>
  <si>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</si>
  <si>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</si>
  <si>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</si>
  <si>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</si>
  <si>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</si>
  <si>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</si>
  <si>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</si>
  <si>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</si>
  <si>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</si>
  <si>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</si>
  <si>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</si>
  <si>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</si>
  <si>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</si>
  <si>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</si>
  <si>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</si>
  <si>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</si>
  <si>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</si>
  <si>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</si>
  <si>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</si>
  <si>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</si>
  <si>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</si>
  <si>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</si>
  <si>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</si>
  <si>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</si>
  <si>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</si>
  <si>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</si>
  <si>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</si>
  <si>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</si>
  <si>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</si>
  <si>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</si>
  <si>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</si>
  <si>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</si>
  <si>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</si>
  <si>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</si>
  <si>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</si>
  <si>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</si>
  <si>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</si>
  <si>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</si>
  <si>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</si>
  <si>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</si>
  <si>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</si>
  <si>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</si>
  <si>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</si>
  <si>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</si>
  <si>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</si>
  <si>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</si>
  <si>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</si>
  <si>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</si>
  <si>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</si>
  <si>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</si>
  <si>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</si>
  <si>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</si>
  <si>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</si>
  <si>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</si>
  <si>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</si>
  <si>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</si>
  <si>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</si>
  <si>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</si>
  <si>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</si>
  <si>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</si>
  <si>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</si>
  <si>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</si>
  <si>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</si>
  <si>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</si>
  <si>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</si>
  <si>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</si>
  <si>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</si>
  <si>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</si>
  <si>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</si>
  <si>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</si>
  <si>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</si>
  <si>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</si>
  <si>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</si>
  <si>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</si>
  <si>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</si>
  <si>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</si>
  <si>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</si>
  <si>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</si>
  <si>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</si>
  <si>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</si>
  <si>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</si>
  <si>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</si>
  <si>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</si>
  <si>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</si>
  <si>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</si>
  <si>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</si>
  <si>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</si>
  <si>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</si>
  <si>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</si>
  <si>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</si>
  <si>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</si>
  <si>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</si>
  <si>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</si>
  <si>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</si>
  <si>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</si>
  <si>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</si>
  <si>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</si>
  <si>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</si>
  <si>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</si>
  <si>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</si>
  <si>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</si>
  <si>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</si>
  <si>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</si>
  <si>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</si>
  <si>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</si>
  <si>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</si>
  <si>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</si>
  <si>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</si>
  <si>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</si>
  <si>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</si>
  <si>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</si>
  <si>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</si>
  <si>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</si>
  <si>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</si>
  <si>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</si>
  <si>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</si>
  <si>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</si>
  <si>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</si>
  <si>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</si>
  <si>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</si>
  <si>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</si>
  <si>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</si>
  <si>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</si>
  <si>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</si>
  <si>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</si>
  <si>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</si>
  <si>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</si>
  <si>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</si>
  <si>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</si>
  <si>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</si>
  <si>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</si>
  <si>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</si>
  <si>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</si>
  <si>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</si>
  <si>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</si>
  <si>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</si>
  <si>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</si>
  <si>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</si>
  <si>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</si>
  <si>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</si>
  <si>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</si>
  <si>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</si>
  <si>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</si>
  <si>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</si>
  <si>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</si>
  <si>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</si>
  <si>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</si>
  <si>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</si>
  <si>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</si>
  <si>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</si>
  <si>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</si>
  <si>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</si>
  <si>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</si>
  <si>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</si>
  <si>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</si>
  <si>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</si>
  <si>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</si>
  <si>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</si>
  <si>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</si>
  <si>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</si>
  <si>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</si>
  <si>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</si>
  <si>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</si>
  <si>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</si>
  <si>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</si>
  <si>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</si>
  <si>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</si>
  <si>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</si>
  <si>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</si>
  <si>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</si>
  <si>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</si>
  <si>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</si>
  <si>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</si>
  <si>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</si>
  <si>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</si>
  <si>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</si>
  <si>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</si>
  <si>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</si>
  <si>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</si>
  <si>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</si>
  <si>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</si>
  <si>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</si>
  <si>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</si>
  <si>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</si>
  <si>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</si>
  <si>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</si>
  <si>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</si>
  <si>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</si>
  <si>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</si>
  <si>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</si>
  <si>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</si>
  <si>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</si>
  <si>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</si>
  <si>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</si>
  <si>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</si>
  <si>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</si>
  <si>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</si>
  <si>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</si>
  <si>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</si>
  <si>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</si>
  <si>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</si>
  <si>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</si>
  <si>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</si>
  <si>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</si>
  <si>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</si>
  <si>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</si>
  <si>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</si>
  <si>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</si>
  <si>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</si>
  <si>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</si>
  <si>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</si>
  <si>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</si>
  <si>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</si>
  <si>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</si>
  <si>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</si>
  <si>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</si>
  <si>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</si>
  <si>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</si>
  <si>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</si>
  <si>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</si>
  <si>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</si>
  <si>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</si>
  <si>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</si>
  <si>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</si>
  <si>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</si>
  <si>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</si>
  <si>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</si>
  <si>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</si>
  <si>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</si>
  <si>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</si>
  <si>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</si>
  <si>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</si>
  <si>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</si>
  <si>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</si>
  <si>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</si>
  <si>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</si>
  <si>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</si>
  <si>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</si>
  <si>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</si>
  <si>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</si>
  <si>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</si>
  <si>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</si>
  <si>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</si>
  <si>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</si>
  <si>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</si>
  <si>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</si>
  <si>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</si>
  <si>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</si>
  <si>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</si>
  <si>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</si>
  <si>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</si>
  <si>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</si>
  <si>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</si>
  <si>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</si>
  <si>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</si>
  <si>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</si>
  <si>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</si>
  <si>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</si>
  <si>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</si>
  <si>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</si>
  <si>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</si>
  <si>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</si>
  <si>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</si>
  <si>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</si>
  <si>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</si>
  <si>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</si>
  <si>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</si>
  <si>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</si>
  <si>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</si>
  <si>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</si>
  <si>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</si>
  <si>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</si>
  <si>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</si>
  <si>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</si>
  <si>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</si>
  <si>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</si>
  <si>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</si>
  <si>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</si>
  <si>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</si>
  <si>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</si>
  <si>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</si>
  <si>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</si>
  <si>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</si>
  <si>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</si>
  <si>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</si>
  <si>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</si>
  <si>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</si>
  <si>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</si>
  <si>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</si>
  <si>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</si>
  <si>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</si>
  <si>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</si>
  <si>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</si>
  <si>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</si>
  <si>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</si>
  <si>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</si>
  <si>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</si>
  <si>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</si>
  <si>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</si>
  <si>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</si>
  <si>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</si>
  <si>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</si>
  <si>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</si>
  <si>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</si>
  <si>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</si>
  <si>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</si>
  <si>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</si>
  <si>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</si>
  <si>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</si>
  <si>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</si>
  <si>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</si>
  <si>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</si>
  <si>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</si>
  <si>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</si>
  <si>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</si>
  <si>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</si>
  <si>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</si>
  <si>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</si>
  <si>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</si>
  <si>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</si>
  <si>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</si>
  <si>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</si>
  <si>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</si>
  <si>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</si>
  <si>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</si>
  <si>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</si>
  <si>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</si>
  <si>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</si>
  <si>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</si>
  <si>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</si>
  <si>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</si>
  <si>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</si>
  <si>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</si>
  <si>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</si>
  <si>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</si>
  <si>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</si>
  <si>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</si>
  <si>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</si>
  <si>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</si>
  <si>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</si>
  <si>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</si>
  <si>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</si>
  <si>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</si>
  <si>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</si>
  <si>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</si>
  <si>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</si>
  <si>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</si>
  <si>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</si>
  <si>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</si>
  <si>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</si>
  <si>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</si>
  <si>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</si>
  <si>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</si>
  <si>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</si>
  <si>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</si>
  <si>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</si>
  <si>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</si>
  <si>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</si>
  <si>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</si>
  <si>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</si>
  <si>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</si>
  <si>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</si>
  <si>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</si>
  <si>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</si>
  <si>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</si>
  <si>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</si>
  <si>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</si>
  <si>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</si>
  <si>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</si>
  <si>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</si>
  <si>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</si>
  <si>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</si>
  <si>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</si>
  <si>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</si>
  <si>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</si>
  <si>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</si>
  <si>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</si>
  <si>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</si>
  <si>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</si>
  <si>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</si>
  <si>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</si>
  <si>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</si>
  <si>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</si>
  <si>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</si>
  <si>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</si>
  <si>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</si>
  <si>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</si>
  <si>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</si>
  <si>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</si>
  <si>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</si>
  <si>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</si>
  <si>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</si>
  <si>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</si>
  <si>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</si>
  <si>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</si>
  <si>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</si>
  <si>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</si>
  <si>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</si>
  <si>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</si>
  <si>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</si>
  <si>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</si>
  <si>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</si>
  <si>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</si>
  <si>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</si>
  <si>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</si>
  <si>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</si>
  <si>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</si>
  <si>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</si>
  <si>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</si>
  <si>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</si>
  <si>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</si>
  <si>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</si>
  <si>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</si>
  <si>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</si>
  <si>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</si>
  <si>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</si>
  <si>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</si>
  <si>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</si>
  <si>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</si>
  <si>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</si>
  <si>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</si>
  <si>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</si>
  <si>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</si>
  <si>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</si>
  <si>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</si>
  <si>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</si>
  <si>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</si>
  <si>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</si>
  <si>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</si>
  <si>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</si>
  <si>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</si>
  <si>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</si>
  <si>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</si>
  <si>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</si>
  <si>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</si>
  <si>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</si>
  <si>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</si>
  <si>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</si>
  <si>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</si>
  <si>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</si>
  <si>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</si>
  <si>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</si>
  <si>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</si>
  <si>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</si>
  <si>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</si>
  <si>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</si>
  <si>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</si>
  <si>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</si>
  <si>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</si>
  <si>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</si>
  <si>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</si>
  <si>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</si>
  <si>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</si>
  <si>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</si>
  <si>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</si>
  <si>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</si>
  <si>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</si>
  <si>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</si>
  <si>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</si>
  <si>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</si>
  <si>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</si>
  <si>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</si>
  <si>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</si>
  <si>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</si>
  <si>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</si>
  <si>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</si>
  <si>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</si>
  <si>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</si>
  <si>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</si>
  <si>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</si>
  <si>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</si>
  <si>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</si>
  <si>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</si>
  <si>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</si>
  <si>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</si>
  <si>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</si>
  <si>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</si>
  <si>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</si>
  <si>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</si>
  <si>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</si>
  <si>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</si>
  <si>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</si>
  <si>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</si>
  <si>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</si>
  <si>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</si>
  <si>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</si>
  <si>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</si>
  <si>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</si>
  <si>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</si>
  <si>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</si>
  <si>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</si>
  <si>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</si>
  <si>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</si>
  <si>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</si>
  <si>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</si>
  <si>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</si>
  <si>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</si>
  <si>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</si>
  <si>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</si>
  <si>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</si>
  <si>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</si>
  <si>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</si>
  <si>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</si>
  <si>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</si>
  <si>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</si>
  <si>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</si>
  <si>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</si>
  <si>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</si>
  <si>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</si>
  <si>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</si>
  <si>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</si>
  <si>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</si>
  <si>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</si>
  <si>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</si>
  <si>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</si>
  <si>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</si>
  <si>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</si>
  <si>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</si>
  <si>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</si>
  <si>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</si>
  <si>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</si>
  <si>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</si>
  <si>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</si>
  <si>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</si>
  <si>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</si>
  <si>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</si>
  <si>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</si>
  <si>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</si>
  <si>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</si>
  <si>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</si>
  <si>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</si>
  <si>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</si>
  <si>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</si>
  <si>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</si>
  <si>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</si>
  <si>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</si>
  <si>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</si>
  <si>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</si>
  <si>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</si>
  <si>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</si>
  <si>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</si>
  <si>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</si>
  <si>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</si>
  <si>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</si>
  <si>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</si>
  <si>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</si>
  <si>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</si>
  <si>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</si>
  <si>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</si>
  <si>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</si>
  <si>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</si>
  <si>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</si>
  <si>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</si>
  <si>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</si>
  <si>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</si>
  <si>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</si>
  <si>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</si>
  <si>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</si>
  <si>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</si>
  <si>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</si>
  <si>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</si>
  <si>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</si>
  <si>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</si>
  <si>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</si>
  <si>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</si>
  <si>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</si>
  <si>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</si>
  <si>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</si>
  <si>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</si>
  <si>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</si>
  <si>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</si>
  <si>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</si>
  <si>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</si>
  <si>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</si>
  <si>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</si>
  <si>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</si>
  <si>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</si>
  <si>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</si>
  <si>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</si>
  <si>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</si>
  <si>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</si>
  <si>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</si>
  <si>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</si>
  <si>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</si>
  <si>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</si>
  <si>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</si>
  <si>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</si>
  <si>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</si>
  <si>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</si>
  <si>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</si>
  <si>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</si>
  <si>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</si>
  <si>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</si>
  <si>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</si>
  <si>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</si>
  <si>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</si>
  <si>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</si>
  <si>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</si>
  <si>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</si>
  <si>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</si>
  <si>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</si>
  <si>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</si>
  <si>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</si>
  <si>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</si>
  <si>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</si>
  <si>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</si>
  <si>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</si>
  <si>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</si>
  <si>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</si>
  <si>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</si>
  <si>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</si>
  <si>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</si>
  <si>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</si>
  <si>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</si>
  <si>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</si>
  <si>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</si>
  <si>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</si>
  <si>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</si>
  <si>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</si>
  <si>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</si>
  <si>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</si>
  <si>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</si>
  <si>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</si>
  <si>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</si>
  <si>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</si>
  <si>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</si>
  <si>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</si>
  <si>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</si>
  <si>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</si>
  <si>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</si>
  <si>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</si>
  <si>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</si>
  <si>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</si>
  <si>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</si>
  <si>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</si>
  <si>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</si>
  <si>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</si>
  <si>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</si>
  <si>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</si>
  <si>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</si>
  <si>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</si>
  <si>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</si>
  <si>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</si>
  <si>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</si>
  <si>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</si>
  <si>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</si>
  <si>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</si>
  <si>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</si>
  <si>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</si>
  <si>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</si>
  <si>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</si>
  <si>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</si>
  <si>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</si>
  <si>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</si>
  <si>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</si>
  <si>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</si>
  <si>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</si>
  <si>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</si>
  <si>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</si>
  <si>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</si>
  <si>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</si>
  <si>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</si>
  <si>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</si>
  <si>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</si>
  <si>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</si>
  <si>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</si>
  <si>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</si>
  <si>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</si>
  <si>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</si>
  <si>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</si>
  <si>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</si>
  <si>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</si>
  <si>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</si>
  <si>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</si>
  <si>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</si>
  <si>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</si>
  <si>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</si>
  <si>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</si>
  <si>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</si>
  <si>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</si>
  <si>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</si>
  <si>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</si>
  <si>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</si>
  <si>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</si>
  <si>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</si>
  <si>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</si>
  <si>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</si>
  <si>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</si>
  <si>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</si>
  <si>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</si>
  <si>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</si>
  <si>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</si>
  <si>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</si>
  <si>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</si>
  <si>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</si>
  <si>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</si>
  <si>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</si>
  <si>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</si>
  <si>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</si>
  <si>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</si>
  <si>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</si>
  <si>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</si>
  <si>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</si>
  <si>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</si>
  <si>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</si>
  <si>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</si>
  <si>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</si>
  <si>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</si>
  <si>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</si>
  <si>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</si>
  <si>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</si>
  <si>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</si>
  <si>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</si>
  <si>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</si>
  <si>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</si>
  <si>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</si>
  <si>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</si>
  <si>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</si>
  <si>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</si>
  <si>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</si>
  <si>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</si>
  <si>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</si>
  <si>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</si>
  <si>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</si>
  <si>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</si>
  <si>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</si>
  <si>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</si>
  <si>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</si>
  <si>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</si>
  <si>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</si>
  <si>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</si>
  <si>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</si>
  <si>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</si>
  <si>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</si>
  <si>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</si>
  <si>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</si>
  <si>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</si>
  <si>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</si>
  <si>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</si>
  <si>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</si>
  <si>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</si>
  <si>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</si>
  <si>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</si>
  <si>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</si>
  <si>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</si>
  <si>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</si>
  <si>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</si>
  <si>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</si>
  <si>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</si>
  <si>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</si>
  <si>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</si>
  <si>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</si>
  <si>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</si>
  <si>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</si>
  <si>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</si>
  <si>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</si>
  <si>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</si>
  <si>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</si>
  <si>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</si>
  <si>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</si>
  <si>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</si>
  <si>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</si>
  <si>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</si>
  <si>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</si>
  <si>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</si>
  <si>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</si>
  <si>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</si>
  <si>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</si>
  <si>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</si>
  <si>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</si>
  <si>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</si>
  <si>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</si>
  <si>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</si>
  <si>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</si>
  <si>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</si>
  <si>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</si>
  <si>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</si>
  <si>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</si>
  <si>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</si>
  <si>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</si>
  <si>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</si>
  <si>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</si>
  <si>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</si>
  <si>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</si>
  <si>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</si>
  <si>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</si>
  <si>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</si>
  <si>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</si>
  <si>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</si>
  <si>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</si>
  <si>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</si>
  <si>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</si>
  <si>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</si>
  <si>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</si>
  <si>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</si>
  <si>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</si>
  <si>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</si>
  <si>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</si>
  <si>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</si>
  <si>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</si>
  <si>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</si>
  <si>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</si>
  <si>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</si>
  <si>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</si>
  <si>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</si>
  <si>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</si>
  <si>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</si>
  <si>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</si>
  <si>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</si>
  <si>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</si>
  <si>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</si>
  <si>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</si>
  <si>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</si>
  <si>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</si>
  <si>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</si>
  <si>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</si>
  <si>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</si>
  <si>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</si>
  <si>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</si>
  <si>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</si>
  <si>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</si>
  <si>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</si>
  <si>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</si>
  <si>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</si>
  <si>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</si>
  <si>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</si>
  <si>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</si>
  <si>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</si>
  <si>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</si>
  <si>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</si>
  <si>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</si>
  <si>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</si>
  <si>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</si>
  <si>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</si>
  <si>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</si>
  <si>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</si>
  <si>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</si>
  <si>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</si>
  <si>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</si>
  <si>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</si>
  <si>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</si>
  <si>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</si>
  <si>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</si>
  <si>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</si>
  <si>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</si>
  <si>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</si>
  <si>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</si>
  <si>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</si>
  <si>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</si>
  <si>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</si>
  <si>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</si>
  <si>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</si>
  <si>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</si>
  <si>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</si>
  <si>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</si>
  <si>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</si>
  <si>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</si>
  <si>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</si>
  <si>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</si>
  <si>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</si>
  <si>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</si>
  <si>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</si>
  <si>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</si>
  <si>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</si>
  <si>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</si>
  <si>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</si>
  <si>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</si>
  <si>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</si>
  <si>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</si>
  <si>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</si>
  <si>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</si>
  <si>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</si>
  <si>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</si>
  <si>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</si>
  <si>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</si>
  <si>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</si>
  <si>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</si>
  <si>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</si>
  <si>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</si>
  <si>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</si>
  <si>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</si>
  <si>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</si>
  <si>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</si>
  <si>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</si>
  <si>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</si>
  <si>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</si>
  <si>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</si>
  <si>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</si>
  <si>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</si>
  <si>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</si>
  <si>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</si>
  <si>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</si>
  <si>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</si>
  <si>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</si>
  <si>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</si>
  <si>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</si>
  <si>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</si>
  <si>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</si>
  <si>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</si>
  <si>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</si>
  <si>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</si>
  <si>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</si>
  <si>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</si>
  <si>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</si>
  <si>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</si>
  <si>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</si>
  <si>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</si>
  <si>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</si>
  <si>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</si>
  <si>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</si>
  <si>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</si>
  <si>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</si>
  <si>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</si>
  <si>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</si>
  <si>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</si>
  <si>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</si>
  <si>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</si>
  <si>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</si>
  <si>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</si>
  <si>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</si>
  <si>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</si>
  <si>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</si>
  <si>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</si>
  <si>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</si>
  <si>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</si>
  <si>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</si>
  <si>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</si>
  <si>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</si>
  <si>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</si>
  <si>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</si>
  <si>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</si>
  <si>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</si>
  <si>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</si>
  <si>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</si>
  <si>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</si>
  <si>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</si>
  <si>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</si>
  <si>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</si>
  <si>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</si>
  <si>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</si>
  <si>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</si>
  <si>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</si>
  <si>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</si>
  <si>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</si>
  <si>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</si>
  <si>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</si>
  <si>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</si>
  <si>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</si>
  <si>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</si>
  <si>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</si>
  <si>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</si>
  <si>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</si>
  <si>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</si>
  <si>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</si>
  <si>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</si>
  <si>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</si>
  <si>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</si>
  <si>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</si>
  <si>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</si>
  <si>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</si>
  <si>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</si>
  <si>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</si>
  <si>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</si>
  <si>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</si>
  <si>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</si>
  <si>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</si>
  <si>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</si>
  <si>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</si>
  <si>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</si>
  <si>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</si>
  <si>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</si>
  <si>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</si>
  <si>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</si>
  <si>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</si>
  <si>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</si>
  <si>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</si>
  <si>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</si>
  <si>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</si>
  <si>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</si>
  <si>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</si>
  <si>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</si>
  <si>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</si>
  <si>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</si>
  <si>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</si>
  <si>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</si>
  <si>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</si>
  <si>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</si>
  <si>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</si>
  <si>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</si>
  <si>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</si>
  <si>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</si>
  <si>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</si>
  <si>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</si>
  <si>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</si>
  <si>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</si>
  <si>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</si>
  <si>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</si>
  <si>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</si>
  <si>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</si>
  <si>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</si>
  <si>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</si>
  <si>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</si>
  <si>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</si>
  <si>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</si>
  <si>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</si>
  <si>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</si>
  <si>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</si>
  <si>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</si>
  <si>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</si>
  <si>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</si>
  <si>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</si>
  <si>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</si>
  <si>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</si>
  <si>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</si>
  <si>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</si>
  <si>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</si>
  <si>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</si>
  <si>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</si>
  <si>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</si>
  <si>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</si>
  <si>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</si>
  <si>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</si>
  <si>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</si>
  <si>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</si>
  <si>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</si>
  <si>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</si>
  <si>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</si>
  <si>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</si>
  <si>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</si>
  <si>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</si>
  <si>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</si>
  <si>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</si>
  <si>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</si>
  <si>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</si>
  <si>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</si>
  <si>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</si>
  <si>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</si>
  <si>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</si>
  <si>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</si>
  <si>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</si>
  <si>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</si>
  <si>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</si>
  <si>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</si>
  <si>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</si>
  <si>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</si>
  <si>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</si>
  <si>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</si>
  <si>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</si>
  <si>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</si>
  <si>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</si>
  <si>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</si>
  <si>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</si>
  <si>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</si>
  <si>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</si>
  <si>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</si>
  <si>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</si>
  <si>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</si>
  <si>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</si>
  <si>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</si>
  <si>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</si>
  <si>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</si>
  <si>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</si>
  <si>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</si>
  <si>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</si>
  <si>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</si>
  <si>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</si>
  <si>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</si>
  <si>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</si>
  <si>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</si>
  <si>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</si>
  <si>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</si>
  <si>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</si>
  <si>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</si>
  <si>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</si>
  <si>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</si>
  <si>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</si>
  <si>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</si>
  <si>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</si>
  <si>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</si>
  <si>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</si>
  <si>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</si>
  <si>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</si>
  <si>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</si>
  <si>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</si>
  <si>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</si>
  <si>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</si>
  <si>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</si>
  <si>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</si>
  <si>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</si>
  <si>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</si>
  <si>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</si>
  <si>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</si>
  <si>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</si>
  <si>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</si>
  <si>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</si>
  <si>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</si>
  <si>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</si>
  <si>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</si>
  <si>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</si>
  <si>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</si>
  <si>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</si>
  <si>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</si>
  <si>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</si>
  <si>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</si>
  <si>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</si>
  <si>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</si>
  <si>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</si>
  <si>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</si>
  <si>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</si>
  <si>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</si>
  <si>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</si>
  <si>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</si>
  <si>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</si>
  <si>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</si>
  <si>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</si>
  <si>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</si>
  <si>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</si>
  <si>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</si>
  <si>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</si>
  <si>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</si>
  <si>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</si>
  <si>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</si>
  <si>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</si>
  <si>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</si>
  <si>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</si>
  <si>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</si>
  <si>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</si>
  <si>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</si>
  <si>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</si>
  <si>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</si>
  <si>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</si>
  <si>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</si>
  <si>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</si>
  <si>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</si>
  <si>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</si>
  <si>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</si>
  <si>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</si>
  <si>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</si>
  <si>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</si>
  <si>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</si>
  <si>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</si>
  <si>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</si>
  <si>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</si>
  <si>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</si>
  <si>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</si>
  <si>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</si>
  <si>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</si>
  <si>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</si>
  <si>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</si>
  <si>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</si>
  <si>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</si>
  <si>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</si>
  <si>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</si>
  <si>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</si>
  <si>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</si>
  <si>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</si>
  <si>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</si>
  <si>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</si>
  <si>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</si>
  <si>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</si>
  <si>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</si>
  <si>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</si>
  <si>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</si>
  <si>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</si>
  <si>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</si>
  <si>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</si>
  <si>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</si>
  <si>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</si>
  <si>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</si>
  <si>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</si>
  <si>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</si>
  <si>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</si>
  <si>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</si>
  <si>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</si>
  <si>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</si>
  <si>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</si>
  <si>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</si>
  <si>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</si>
  <si>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</si>
  <si>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</si>
  <si>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</si>
  <si>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</si>
  <si>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</si>
  <si>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</si>
  <si>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</si>
  <si>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</si>
  <si>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</si>
  <si>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</si>
  <si>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</si>
  <si>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</si>
  <si>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</si>
  <si>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</si>
  <si>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</si>
  <si>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</si>
  <si>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</si>
  <si>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</si>
  <si>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</si>
  <si>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</si>
  <si>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</si>
  <si>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</si>
  <si>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</si>
  <si>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</si>
  <si>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</si>
  <si>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</si>
  <si>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</si>
  <si>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</si>
  <si>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</si>
  <si>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</si>
  <si>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</si>
  <si>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</si>
  <si>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</si>
  <si>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</si>
  <si>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</si>
  <si>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</si>
  <si>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</si>
  <si>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</si>
  <si>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</si>
  <si>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</si>
  <si>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</si>
  <si>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</si>
  <si>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</si>
  <si>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</si>
  <si>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</si>
  <si>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</si>
  <si>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</si>
  <si>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</si>
  <si>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</si>
  <si>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</si>
  <si>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</si>
  <si>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</si>
  <si>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</si>
  <si>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</si>
  <si>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</si>
  <si>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</si>
  <si>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</si>
  <si>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</si>
  <si>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</si>
  <si>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</si>
  <si>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</si>
  <si>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</si>
  <si>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</si>
  <si>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</si>
  <si>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</si>
  <si>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</si>
  <si>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</si>
  <si>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</si>
  <si>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</si>
  <si>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</si>
  <si>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</si>
  <si>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</si>
  <si>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</si>
  <si>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</si>
  <si>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</si>
  <si>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</si>
  <si>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</si>
  <si>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</si>
  <si>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</si>
  <si>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</si>
  <si>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</si>
  <si>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</si>
  <si>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</si>
  <si>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</si>
  <si>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</si>
  <si>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</si>
  <si>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</si>
  <si>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</si>
  <si>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</si>
  <si>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</si>
  <si>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</si>
  <si>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</si>
  <si>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</si>
  <si>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</si>
  <si>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</si>
  <si>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</si>
  <si>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</si>
  <si>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</si>
  <si>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</si>
  <si>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</si>
  <si>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</si>
  <si>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</si>
  <si>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</si>
  <si>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</si>
  <si>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</si>
  <si>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</si>
  <si>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</si>
  <si>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</si>
  <si>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</si>
  <si>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</si>
  <si>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</si>
  <si>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</si>
  <si>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</si>
  <si>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</si>
  <si>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</si>
  <si>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</si>
  <si>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</si>
  <si>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</si>
  <si>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</si>
  <si>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</si>
  <si>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</si>
  <si>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</si>
  <si>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</si>
  <si>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</si>
  <si>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</si>
  <si>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</si>
  <si>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</si>
  <si>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</si>
  <si>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</si>
  <si>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</si>
  <si>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</si>
  <si>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</si>
  <si>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</si>
  <si>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</si>
  <si>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</si>
  <si>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</si>
  <si>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</si>
  <si>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</si>
  <si>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</si>
  <si>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</si>
  <si>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</si>
  <si>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</si>
  <si>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</si>
  <si>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</si>
  <si>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</si>
  <si>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</si>
  <si>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</si>
  <si>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</si>
  <si>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</si>
  <si>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</si>
  <si>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</si>
  <si>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</si>
  <si>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</si>
  <si>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</si>
  <si>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</si>
  <si>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</si>
  <si>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</si>
  <si>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</si>
  <si>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</si>
  <si>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</si>
  <si>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</si>
  <si>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</si>
  <si>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</si>
  <si>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</si>
  <si>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</si>
  <si>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</si>
  <si>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</si>
  <si>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</si>
  <si>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</si>
  <si>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</si>
  <si>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</si>
  <si>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</si>
  <si>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</si>
  <si>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</si>
  <si>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</si>
  <si>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</si>
  <si>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</si>
  <si>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</si>
  <si>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</si>
  <si>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</si>
  <si>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</si>
  <si>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</si>
  <si>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</si>
  <si>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</si>
  <si>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</si>
  <si>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</si>
  <si>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</si>
  <si>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</si>
  <si>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</si>
  <si>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</si>
  <si>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</si>
  <si>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</si>
  <si>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</si>
  <si>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</si>
  <si>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</si>
  <si>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</si>
  <si>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</si>
  <si>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</si>
  <si>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</si>
  <si>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</si>
  <si>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</si>
  <si>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</si>
  <si>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</si>
  <si>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</si>
  <si>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</si>
  <si>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</si>
  <si>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</si>
  <si>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</si>
  <si>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</si>
  <si>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</si>
  <si>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</si>
  <si>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</si>
  <si>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</si>
  <si>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</si>
  <si>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</si>
  <si>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</si>
  <si>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</si>
  <si>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</si>
  <si>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</si>
  <si>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</si>
  <si>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</si>
  <si>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</si>
  <si>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</si>
  <si>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</si>
  <si>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</si>
  <si>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</si>
  <si>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</si>
  <si>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</si>
  <si>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</si>
  <si>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</si>
  <si>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</si>
  <si>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</si>
  <si>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</si>
  <si>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</si>
  <si>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</si>
  <si>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</si>
  <si>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</si>
  <si>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</si>
  <si>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</si>
  <si>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</si>
  <si>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</si>
  <si>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</si>
  <si>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</si>
  <si>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</si>
  <si>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</si>
  <si>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</si>
  <si>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</si>
  <si>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</si>
  <si>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</si>
  <si>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</si>
  <si>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</si>
  <si>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</si>
  <si>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</si>
  <si>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</si>
  <si>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</si>
  <si>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</si>
  <si>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</si>
  <si>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</si>
  <si>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</si>
  <si>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</si>
  <si>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</si>
  <si>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</si>
  <si>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</si>
  <si>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</si>
  <si>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</si>
  <si>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</si>
  <si>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</si>
  <si>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</si>
  <si>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</si>
  <si>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</si>
  <si>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</si>
  <si>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</si>
  <si>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</si>
  <si>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</si>
  <si>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</si>
  <si>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</si>
  <si>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</si>
  <si>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</si>
  <si>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</si>
  <si>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</si>
  <si>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</si>
  <si>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</si>
  <si>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</si>
  <si>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</si>
  <si>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</si>
  <si>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</si>
  <si>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</si>
  <si>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</si>
  <si>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</si>
  <si>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</si>
  <si>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</si>
  <si>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</si>
  <si>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</si>
  <si>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</si>
  <si>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</si>
  <si>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</si>
  <si>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</si>
  <si>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</si>
  <si>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</si>
  <si>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</si>
  <si>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</si>
  <si>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</si>
  <si>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</si>
  <si>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</si>
  <si>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</si>
  <si>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</si>
  <si>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</si>
  <si>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</si>
  <si>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</si>
  <si>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</si>
  <si>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</si>
  <si>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</si>
  <si>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</si>
  <si>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</si>
  <si>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</si>
  <si>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</si>
  <si>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</si>
  <si>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</si>
  <si>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</si>
  <si>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</si>
  <si>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</si>
  <si>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</si>
  <si>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</si>
  <si>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</si>
  <si>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</si>
  <si>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</si>
  <si>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</si>
  <si>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</si>
  <si>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</si>
  <si>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</si>
  <si>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</si>
  <si>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</si>
  <si>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</si>
  <si>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</si>
  <si>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</si>
  <si>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</si>
  <si>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</si>
  <si>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</si>
  <si>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</si>
  <si>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</si>
  <si>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</si>
  <si>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</si>
  <si>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</si>
  <si>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</si>
  <si>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</si>
  <si>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</si>
  <si>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</si>
  <si>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</si>
  <si>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</si>
  <si>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</si>
  <si>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</si>
  <si>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</si>
  <si>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</si>
  <si>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</si>
  <si>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</si>
  <si>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</si>
  <si>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</si>
  <si>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</si>
  <si>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</si>
  <si>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</si>
  <si>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</si>
  <si>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</si>
  <si>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</si>
  <si>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</si>
  <si>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</si>
  <si>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</si>
  <si>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</si>
  <si>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</si>
  <si>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</si>
  <si>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</si>
  <si>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</si>
  <si>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</si>
  <si>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</si>
  <si>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</si>
  <si>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</si>
  <si>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</si>
  <si>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</si>
  <si>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</si>
  <si>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</si>
  <si>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</si>
  <si>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</si>
  <si>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</si>
  <si>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</si>
  <si>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</si>
  <si>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</si>
  <si>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</si>
  <si>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</si>
  <si>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</si>
  <si>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</si>
  <si>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</si>
  <si>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</si>
  <si>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</si>
  <si>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</si>
  <si>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</si>
  <si>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</si>
  <si>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</si>
  <si>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</si>
  <si>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</si>
  <si>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</si>
  <si>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</si>
  <si>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</si>
  <si>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</si>
  <si>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</si>
  <si>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</si>
  <si>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</si>
  <si>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</si>
  <si>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</si>
  <si>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</si>
  <si>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</si>
  <si>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</si>
  <si>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</si>
  <si>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</si>
  <si>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</si>
  <si>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</si>
  <si>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</si>
  <si>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</si>
  <si>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</si>
  <si>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</si>
  <si>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</si>
  <si>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</si>
  <si>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</si>
  <si>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</si>
  <si>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</si>
  <si>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</si>
  <si>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</si>
  <si>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</si>
  <si>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</si>
  <si>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</si>
  <si>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</si>
  <si>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</si>
  <si>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</si>
  <si>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</si>
  <si>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</si>
  <si>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</si>
  <si>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</si>
  <si>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</si>
  <si>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</si>
  <si>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</si>
  <si>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</si>
  <si>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</si>
  <si>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</si>
  <si>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</si>
  <si>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</si>
  <si>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</si>
  <si>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</si>
  <si>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</si>
  <si>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</si>
  <si>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</si>
  <si>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</si>
  <si>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</si>
  <si>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</si>
  <si>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</si>
  <si>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</si>
  <si>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</si>
  <si>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</si>
  <si>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</si>
  <si>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</si>
  <si>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</si>
  <si>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</si>
  <si>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</si>
  <si>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</si>
  <si>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</si>
  <si>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</si>
  <si>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</si>
  <si>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</si>
  <si>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</si>
  <si>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</si>
  <si>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</si>
  <si>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</si>
  <si>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</si>
  <si>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</si>
  <si>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</si>
  <si>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</si>
  <si>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</si>
  <si>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</si>
  <si>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</si>
  <si>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</si>
  <si>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</si>
  <si>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</si>
  <si>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</si>
  <si>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</si>
  <si>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</si>
  <si>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</si>
  <si>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</si>
  <si>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</si>
  <si>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</si>
  <si>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</si>
  <si>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</si>
  <si>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</si>
  <si>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</si>
  <si>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</si>
  <si>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</si>
  <si>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</si>
  <si>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</si>
  <si>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</si>
  <si>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</si>
  <si>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</si>
  <si>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</si>
  <si>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</si>
  <si>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</si>
  <si>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</si>
  <si>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</si>
  <si>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</si>
  <si>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</si>
  <si>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</si>
  <si>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</si>
  <si>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</si>
  <si>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</si>
  <si>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</si>
  <si>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</si>
  <si>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</si>
  <si>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</si>
  <si>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</si>
  <si>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</si>
  <si>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</si>
  <si>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</si>
  <si>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</si>
  <si>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</si>
  <si>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</si>
  <si>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</si>
  <si>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</si>
  <si>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</si>
  <si>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</si>
  <si>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</si>
  <si>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</si>
  <si>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</si>
  <si>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</si>
  <si>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</si>
  <si>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</si>
  <si>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</si>
  <si>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</si>
  <si>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</si>
  <si>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</si>
  <si>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</si>
  <si>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</si>
  <si>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</si>
  <si>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</si>
  <si>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</si>
  <si>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</si>
  <si>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</si>
  <si>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</si>
  <si>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</si>
  <si>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</si>
  <si>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</si>
  <si>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</si>
  <si>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</si>
  <si>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</si>
  <si>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</si>
  <si>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</si>
  <si>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</si>
  <si>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</si>
  <si>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</si>
  <si>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</si>
  <si>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</si>
  <si>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</si>
  <si>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</si>
  <si>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</si>
  <si>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</si>
  <si>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</si>
  <si>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</si>
  <si>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</si>
  <si>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</si>
  <si>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</si>
  <si>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</si>
  <si>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</si>
  <si>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</si>
  <si>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</si>
  <si>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</si>
  <si>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</si>
  <si>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</si>
  <si>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</si>
  <si>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</si>
  <si>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</si>
  <si>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</si>
  <si>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</si>
  <si>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</si>
  <si>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</si>
  <si>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</si>
  <si>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</si>
  <si>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</si>
  <si>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</si>
  <si>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</si>
  <si>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</si>
  <si>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</si>
  <si>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</si>
  <si>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</si>
  <si>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</si>
  <si>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</si>
  <si>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</si>
  <si>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</si>
  <si>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</si>
  <si>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</si>
  <si>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</si>
  <si>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</si>
  <si>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</si>
  <si>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</si>
  <si>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</si>
  <si>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</si>
  <si>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</si>
  <si>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</si>
  <si>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</si>
  <si>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</si>
  <si>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</si>
  <si>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</si>
  <si>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</si>
  <si>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</si>
  <si>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</si>
  <si>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</si>
  <si>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</si>
  <si>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</si>
  <si>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</si>
  <si>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</si>
  <si>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</si>
  <si>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</si>
  <si>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</si>
  <si>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</si>
  <si>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</si>
  <si>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</si>
  <si>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</si>
  <si>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</si>
  <si>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</si>
  <si>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</si>
  <si>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</si>
  <si>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</si>
  <si>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</si>
  <si>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</si>
  <si>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</si>
  <si>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</si>
  <si>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</si>
  <si>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</si>
  <si>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</si>
  <si>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</si>
  <si>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</si>
  <si>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</si>
  <si>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</si>
  <si>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</si>
  <si>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</si>
  <si>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</si>
  <si>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</si>
  <si>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</si>
  <si>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</si>
  <si>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</si>
  <si>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</si>
  <si>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</si>
  <si>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</si>
  <si>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</si>
  <si>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</si>
  <si>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</si>
  <si>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</si>
  <si>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</si>
  <si>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</si>
  <si>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</si>
  <si>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</si>
  <si>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</si>
  <si>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</si>
  <si>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</si>
  <si>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</si>
  <si>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</si>
  <si>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</si>
  <si>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</si>
  <si>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</si>
  <si>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</si>
  <si>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</si>
  <si>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</si>
  <si>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</si>
  <si>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</si>
  <si>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</si>
  <si>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</si>
  <si>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</si>
  <si>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</si>
  <si>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</si>
  <si>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</si>
  <si>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</si>
  <si>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</si>
  <si>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</si>
  <si>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</si>
  <si>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</si>
  <si>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</si>
  <si>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</si>
  <si>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</si>
  <si>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</si>
  <si>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</si>
  <si>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</si>
  <si>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</si>
  <si>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</si>
  <si>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</si>
  <si>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</si>
  <si>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</si>
  <si>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</si>
  <si>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</si>
  <si>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</si>
  <si>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</si>
  <si>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</si>
  <si>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</si>
  <si>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</si>
  <si>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</si>
  <si>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</si>
  <si>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</si>
  <si>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</si>
  <si>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</si>
  <si>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</si>
  <si>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</si>
  <si>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</si>
  <si>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</si>
  <si>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</si>
  <si>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</si>
  <si>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</si>
  <si>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</si>
  <si>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</si>
  <si>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</si>
  <si>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</si>
  <si>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</si>
  <si>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</si>
  <si>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</si>
  <si>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</si>
  <si>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</si>
  <si>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</si>
  <si>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</si>
  <si>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</si>
  <si>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</si>
  <si>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</si>
  <si>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</si>
  <si>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</si>
  <si>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</si>
  <si>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</si>
  <si>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</si>
  <si>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</si>
  <si>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</si>
  <si>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</si>
  <si>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</si>
  <si>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</si>
  <si>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</si>
  <si>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</si>
  <si>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</si>
  <si>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</si>
  <si>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</si>
  <si>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</si>
  <si>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</si>
  <si>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</si>
  <si>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</si>
  <si>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</si>
  <si>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</si>
  <si>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</si>
  <si>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</si>
  <si>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</si>
  <si>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</si>
  <si>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</si>
  <si>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</si>
  <si>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</si>
  <si>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</si>
  <si>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</si>
  <si>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</si>
  <si>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</si>
  <si>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</si>
  <si>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</si>
  <si>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</si>
  <si>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</si>
  <si>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</si>
  <si>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</si>
  <si>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</si>
  <si>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</si>
  <si>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</si>
  <si>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</si>
  <si>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</si>
  <si>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</si>
  <si>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</si>
  <si>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</si>
  <si>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</si>
  <si>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</si>
  <si>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</si>
  <si>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</si>
  <si>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</si>
  <si>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</si>
  <si>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</si>
  <si>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</si>
  <si>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</si>
  <si>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</si>
  <si>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</si>
  <si>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</si>
  <si>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</si>
  <si>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</si>
  <si>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</si>
  <si>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</si>
  <si>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</si>
  <si>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</si>
  <si>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</si>
  <si>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</si>
  <si>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</si>
  <si>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</si>
  <si>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</si>
  <si>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</si>
  <si>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</si>
  <si>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</si>
  <si>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</si>
  <si>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</si>
  <si>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</si>
  <si>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</si>
  <si>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</si>
  <si>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</si>
  <si>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</si>
  <si>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</si>
  <si>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</si>
  <si>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</si>
  <si>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</si>
  <si>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</si>
  <si>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</si>
  <si>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</si>
  <si>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</si>
  <si>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</si>
  <si>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</si>
  <si>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</si>
  <si>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</si>
  <si>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</si>
  <si>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</si>
  <si>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</si>
  <si>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</si>
  <si>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</si>
  <si>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</si>
  <si>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</si>
  <si>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</si>
  <si>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</si>
  <si>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</si>
  <si>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</si>
  <si>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</si>
  <si>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</si>
  <si>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</si>
  <si>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</si>
  <si>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</si>
  <si>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</si>
  <si>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</si>
  <si>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</si>
  <si>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</si>
  <si>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</si>
  <si>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</si>
  <si>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</si>
  <si>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</si>
  <si>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</si>
  <si>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</si>
  <si>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</si>
  <si>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</si>
  <si>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</si>
  <si>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</si>
  <si>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</si>
  <si>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</si>
  <si>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</si>
  <si>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</si>
  <si>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</si>
  <si>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</si>
  <si>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</si>
  <si>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</si>
  <si>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</si>
  <si>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</si>
  <si>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</si>
  <si>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</si>
  <si>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</si>
  <si>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</si>
  <si>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</si>
  <si>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</si>
  <si>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</si>
  <si>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</si>
  <si>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</si>
  <si>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</si>
  <si>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</si>
  <si>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</si>
  <si>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</si>
  <si>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</si>
  <si>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</si>
  <si>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</si>
  <si>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</si>
  <si>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</si>
  <si>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</si>
  <si>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</si>
  <si>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</si>
  <si>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</si>
  <si>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</si>
  <si>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</si>
  <si>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</si>
  <si>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</si>
  <si>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</si>
  <si>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</si>
  <si>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</si>
  <si>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</si>
  <si>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</si>
  <si>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</si>
  <si>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</si>
  <si>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</si>
  <si>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</si>
  <si>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</si>
  <si>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</si>
  <si>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</si>
  <si>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</si>
  <si>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</si>
  <si>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</si>
  <si>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</si>
  <si>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</si>
  <si>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</si>
  <si>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</si>
  <si>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</si>
  <si>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</si>
  <si>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</si>
  <si>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</si>
  <si>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</si>
  <si>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</si>
  <si>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</si>
  <si>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</si>
  <si>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</si>
  <si>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</si>
  <si>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</si>
  <si>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</si>
  <si>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</si>
  <si>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</si>
  <si>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</si>
  <si>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</si>
  <si>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</si>
  <si>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</si>
  <si>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</si>
  <si>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</si>
  <si>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</si>
  <si>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</si>
  <si>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</si>
  <si>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</si>
  <si>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</si>
  <si>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</si>
  <si>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</si>
  <si>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</si>
  <si>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</si>
  <si>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</si>
  <si>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</si>
  <si>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</si>
  <si>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</si>
  <si>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</si>
  <si>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</si>
  <si>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</si>
  <si>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</si>
  <si>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</si>
  <si>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</si>
  <si>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</si>
  <si>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</si>
  <si>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</si>
  <si>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</si>
  <si>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</si>
  <si>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</si>
  <si>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</si>
  <si>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</si>
  <si>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</si>
  <si>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</si>
  <si>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</si>
  <si>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</si>
  <si>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</si>
  <si>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</si>
  <si>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</si>
  <si>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</si>
  <si>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</si>
  <si>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</si>
  <si>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</si>
  <si>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</si>
  <si>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</si>
  <si>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</si>
  <si>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</si>
  <si>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</si>
  <si>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</si>
  <si>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</si>
  <si>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</si>
  <si>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</si>
  <si>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</si>
  <si>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</si>
  <si>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</si>
  <si>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</si>
  <si>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</si>
  <si>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</si>
  <si>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</si>
  <si>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</si>
  <si>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</si>
  <si>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</si>
  <si>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</si>
  <si>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</si>
  <si>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</si>
  <si>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</si>
  <si>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</si>
  <si>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</si>
  <si>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</si>
  <si>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</si>
  <si>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</si>
  <si>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</si>
  <si>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</si>
  <si>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</si>
  <si>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</si>
  <si>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</si>
  <si>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</si>
  <si>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</si>
  <si>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</si>
  <si>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</si>
  <si>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</si>
  <si>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</si>
  <si>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</si>
  <si>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</si>
  <si>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</si>
  <si>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</si>
  <si>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</si>
  <si>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</si>
  <si>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</si>
  <si>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</si>
  <si>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</si>
  <si>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</si>
  <si>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</si>
  <si>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</si>
  <si>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</si>
  <si>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</si>
  <si>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</si>
  <si>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</si>
  <si>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</si>
  <si>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</si>
  <si>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</si>
  <si>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</si>
  <si>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</si>
  <si>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</si>
  <si>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</si>
  <si>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</si>
  <si>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</si>
  <si>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</si>
  <si>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</si>
  <si>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</si>
  <si>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</si>
  <si>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</si>
  <si>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</si>
  <si>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</si>
  <si>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</si>
  <si>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</si>
  <si>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</si>
  <si>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</si>
  <si>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</si>
  <si>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</si>
  <si>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</si>
  <si>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</si>
  <si>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</si>
  <si>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</si>
  <si>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</si>
  <si>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</si>
  <si>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</si>
  <si>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</si>
  <si>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</si>
  <si>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</si>
  <si>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</si>
  <si>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</si>
  <si>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</si>
  <si>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</si>
  <si>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</si>
  <si>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</si>
  <si>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</si>
  <si>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</si>
  <si>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</si>
  <si>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</si>
  <si>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</si>
  <si>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</si>
  <si>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</si>
  <si>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</si>
  <si>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</si>
  <si>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</si>
  <si>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</si>
  <si>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</si>
  <si>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</si>
  <si>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</si>
  <si>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</si>
  <si>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</si>
  <si>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</si>
  <si>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</si>
  <si>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</si>
  <si>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</si>
  <si>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</si>
  <si>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</si>
  <si>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</si>
  <si>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</si>
  <si>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</si>
  <si>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</si>
  <si>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</si>
  <si>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</si>
  <si>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</si>
  <si>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</si>
  <si>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</si>
  <si>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</si>
  <si>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</si>
  <si>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</si>
  <si>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</si>
  <si>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</si>
  <si>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</si>
  <si>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</si>
  <si>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</si>
  <si>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</si>
  <si>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</si>
  <si>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</si>
  <si>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</si>
  <si>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</si>
  <si>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</si>
  <si>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</si>
  <si>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</si>
  <si>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</si>
  <si>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</si>
  <si>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</si>
  <si>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</si>
  <si>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</si>
  <si>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</si>
  <si>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</si>
  <si>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</si>
  <si>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</si>
  <si>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</si>
  <si>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</si>
  <si>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</si>
  <si>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</si>
  <si>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</si>
  <si>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</si>
  <si>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</si>
  <si>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</si>
  <si>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</si>
  <si>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</si>
  <si>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</si>
  <si>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</si>
  <si>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</si>
  <si>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</si>
  <si>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</si>
  <si>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</si>
  <si>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</si>
  <si>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</si>
  <si>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</si>
  <si>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</si>
  <si>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</si>
  <si>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</si>
  <si>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</si>
  <si>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</si>
  <si>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</si>
  <si>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</si>
  <si>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</si>
  <si>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</si>
  <si>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</si>
  <si>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</si>
  <si>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</si>
  <si>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</si>
  <si>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</si>
  <si>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</si>
  <si>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</si>
  <si>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</si>
  <si>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</si>
  <si>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</si>
  <si>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</si>
  <si>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</si>
  <si>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</si>
  <si>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</si>
  <si>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</si>
  <si>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</si>
  <si>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</si>
  <si>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</si>
  <si>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</si>
  <si>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</si>
  <si>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</si>
  <si>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</si>
  <si>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</si>
  <si>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</si>
  <si>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</si>
  <si>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</si>
  <si>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</si>
  <si>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</si>
  <si>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</si>
  <si>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</si>
  <si>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</si>
  <si>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</si>
  <si>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</si>
  <si>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</si>
  <si>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</si>
  <si>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</si>
  <si>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</si>
  <si>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</si>
  <si>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</si>
  <si>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</si>
  <si>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</si>
  <si>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</si>
  <si>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</si>
  <si>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</si>
  <si>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</si>
  <si>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</si>
  <si>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</si>
  <si>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</si>
  <si>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</si>
  <si>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</si>
  <si>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</si>
  <si>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</si>
  <si>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</si>
  <si>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</si>
  <si>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</si>
  <si>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</si>
  <si>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</si>
  <si>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</si>
  <si>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</si>
  <si>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</si>
  <si>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</si>
  <si>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</si>
  <si>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</si>
  <si>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</si>
  <si>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</si>
  <si>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</si>
  <si>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</si>
  <si>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</si>
  <si>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</si>
  <si>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</si>
  <si>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</si>
  <si>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</si>
  <si>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</si>
  <si>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</si>
  <si>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</si>
  <si>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</si>
  <si>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</si>
  <si>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</si>
  <si>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</si>
  <si>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</si>
  <si>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</si>
  <si>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</si>
  <si>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</si>
  <si>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</si>
  <si>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</si>
  <si>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</si>
  <si>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</si>
  <si>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</si>
  <si>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</si>
  <si>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</si>
  <si>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</si>
  <si>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</si>
  <si>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</si>
  <si>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</si>
  <si>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</si>
  <si>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</si>
  <si>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</si>
  <si>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</si>
  <si>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</si>
  <si>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</si>
  <si>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</si>
  <si>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</si>
  <si>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</si>
  <si>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</si>
  <si>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</si>
  <si>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</si>
  <si>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</si>
  <si>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</si>
  <si>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</si>
  <si>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</si>
  <si>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</si>
  <si>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</si>
  <si>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</si>
  <si>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</si>
  <si>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</si>
  <si>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</si>
  <si>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</si>
  <si>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</si>
  <si>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</si>
  <si>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</si>
  <si>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</si>
  <si>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</si>
  <si>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</si>
  <si>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</si>
  <si>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</si>
  <si>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</si>
  <si>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</si>
  <si>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</si>
  <si>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</si>
  <si>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</si>
  <si>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</si>
  <si>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</si>
  <si>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</si>
  <si>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</si>
  <si>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</si>
  <si>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</si>
  <si>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</si>
  <si>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</si>
  <si>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</si>
  <si>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</si>
  <si>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</si>
  <si>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</si>
  <si>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</si>
  <si>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</si>
  <si>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</si>
  <si>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</si>
  <si>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</si>
  <si>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</si>
  <si>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</si>
  <si>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</si>
  <si>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</si>
  <si>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</si>
  <si>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</si>
  <si>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</si>
  <si>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</si>
  <si>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</si>
  <si>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</si>
  <si>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</si>
  <si>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</si>
  <si>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</si>
  <si>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</si>
  <si>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</si>
  <si>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</si>
  <si>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</si>
  <si>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</si>
  <si>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</si>
  <si>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</si>
  <si>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</si>
  <si>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</si>
  <si>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</si>
  <si>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</si>
  <si>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</si>
  <si>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</si>
  <si>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</si>
  <si>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</si>
  <si>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</si>
  <si>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</si>
  <si>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</si>
  <si>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</si>
  <si>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</si>
  <si>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</si>
  <si>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</si>
  <si>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</si>
  <si>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</si>
  <si>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</si>
  <si>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</si>
  <si>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</si>
  <si>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</si>
  <si>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</si>
  <si>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</si>
  <si>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</si>
  <si>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</si>
  <si>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</si>
  <si>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</si>
  <si>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</si>
  <si>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</si>
  <si>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</si>
  <si>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</si>
  <si>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</si>
  <si>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</si>
  <si>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</si>
  <si>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</si>
  <si>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</si>
  <si>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</si>
  <si>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</si>
  <si>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</si>
  <si>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</si>
  <si>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</si>
  <si>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</si>
  <si>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</si>
  <si>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</si>
  <si>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</si>
  <si>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</si>
  <si>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</si>
  <si>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</si>
  <si>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</si>
  <si>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</si>
  <si>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</si>
  <si>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</si>
  <si>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</si>
  <si>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</si>
  <si>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</si>
  <si>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</si>
  <si>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</si>
  <si>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</si>
  <si>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</si>
  <si>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</si>
  <si>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</si>
  <si>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</si>
  <si>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</si>
  <si>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</si>
  <si>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</si>
  <si>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</si>
  <si>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</si>
  <si>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</si>
  <si>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</si>
  <si>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</si>
  <si>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</si>
  <si>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</si>
  <si>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</si>
  <si>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</si>
  <si>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</si>
  <si>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</si>
  <si>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</si>
  <si>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</si>
  <si>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</si>
  <si>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</si>
  <si>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</si>
  <si>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</si>
  <si>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</si>
  <si>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</si>
  <si>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</si>
  <si>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</si>
  <si>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</si>
  <si>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</si>
  <si>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</si>
  <si>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</si>
  <si>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</si>
  <si>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</si>
  <si>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</si>
  <si>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</si>
  <si>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</si>
  <si>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</si>
  <si>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</si>
  <si>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</si>
  <si>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</si>
  <si>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</si>
  <si>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</si>
  <si>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</si>
  <si>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</si>
  <si>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</si>
  <si>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</si>
  <si>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</si>
  <si>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</si>
  <si>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</si>
  <si>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</si>
  <si>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</si>
  <si>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</si>
  <si>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</si>
  <si>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</si>
  <si>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</si>
  <si>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</si>
  <si>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</si>
  <si>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</si>
  <si>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</si>
  <si>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</si>
  <si>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</si>
  <si>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</si>
  <si>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</si>
  <si>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</si>
  <si>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</si>
  <si>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</si>
  <si>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</si>
  <si>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</si>
  <si>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</si>
  <si>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</si>
  <si>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</si>
  <si>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</si>
  <si>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</si>
  <si>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</si>
  <si>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</si>
  <si>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</si>
  <si>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</si>
  <si>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</si>
  <si>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</si>
  <si>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</si>
  <si>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</si>
  <si>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</si>
  <si>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</si>
  <si>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</si>
  <si>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</si>
  <si>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</si>
  <si>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</si>
  <si>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</si>
  <si>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</si>
  <si>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</si>
  <si>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</si>
  <si>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</si>
  <si>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</si>
  <si>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</si>
  <si>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</si>
  <si>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</si>
  <si>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</si>
  <si>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</si>
  <si>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</si>
  <si>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</si>
  <si>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</si>
  <si>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</si>
  <si>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</si>
  <si>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</si>
  <si>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</si>
  <si>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</si>
  <si>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</si>
  <si>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</si>
  <si>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</si>
  <si>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</si>
  <si>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</si>
  <si>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</si>
  <si>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</si>
  <si>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</si>
  <si>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</si>
  <si>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</si>
  <si>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</si>
  <si>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</si>
  <si>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</si>
  <si>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</si>
  <si>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</si>
  <si>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</si>
  <si>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</si>
  <si>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</si>
  <si>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</si>
  <si>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</si>
  <si>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</si>
  <si>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</si>
  <si>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</si>
  <si>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</si>
  <si>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</si>
  <si>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</si>
  <si>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</si>
  <si>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</si>
  <si>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</si>
  <si>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</si>
  <si>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</si>
  <si>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</si>
  <si>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</si>
  <si>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</si>
  <si>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</si>
  <si>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</si>
  <si>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</si>
  <si>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</si>
  <si>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</si>
  <si>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</si>
  <si>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</si>
  <si>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</si>
  <si>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</si>
  <si>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</si>
  <si>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</si>
  <si>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</si>
  <si>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</si>
  <si>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</si>
  <si>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</si>
  <si>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</si>
  <si>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</si>
  <si>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</si>
  <si>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</si>
  <si>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</si>
  <si>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</si>
  <si>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</si>
  <si>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</si>
  <si>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</si>
  <si>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</si>
  <si>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</si>
  <si>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</si>
  <si>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</si>
  <si>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</si>
  <si>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</si>
  <si>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</si>
  <si>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</si>
  <si>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</si>
  <si>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</si>
  <si>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</si>
  <si>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</si>
  <si>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</si>
  <si>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</si>
  <si>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</si>
  <si>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</si>
  <si>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</si>
  <si>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</si>
  <si>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</si>
  <si>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</si>
  <si>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</si>
  <si>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</si>
  <si>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</si>
  <si>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</si>
  <si>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</si>
  <si>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</si>
  <si>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</si>
  <si>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</si>
  <si>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</si>
  <si>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</si>
  <si>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</si>
  <si>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</si>
  <si>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</si>
  <si>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</si>
  <si>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</si>
  <si>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</si>
  <si>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</si>
  <si>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</si>
  <si>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</si>
  <si>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</si>
  <si>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</si>
  <si>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</si>
  <si>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</si>
  <si>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</si>
  <si>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</si>
  <si>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</si>
  <si>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</si>
  <si>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</si>
  <si>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</si>
  <si>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</si>
  <si>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</si>
  <si>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</si>
  <si>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</si>
  <si>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</si>
  <si>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</si>
  <si>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</si>
  <si>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</si>
  <si>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</si>
  <si>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</si>
  <si>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</si>
  <si>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</si>
  <si>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</si>
  <si>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</si>
  <si>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</si>
  <si>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</si>
  <si>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</si>
  <si>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</si>
  <si>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</si>
  <si>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</si>
  <si>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</si>
  <si>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</si>
  <si>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</si>
  <si>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</si>
  <si>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</si>
  <si>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</si>
  <si>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</si>
  <si>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</si>
  <si>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</si>
  <si>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</si>
  <si>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</si>
  <si>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</si>
  <si>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</si>
  <si>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</si>
  <si>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</si>
  <si>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</si>
  <si>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</si>
  <si>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</si>
  <si>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</si>
  <si>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</si>
  <si>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</si>
  <si>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</si>
  <si>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</si>
  <si>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</si>
  <si>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</si>
  <si>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</si>
  <si>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</si>
  <si>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</si>
  <si>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</si>
  <si>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</si>
  <si>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</si>
  <si>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</si>
  <si>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</si>
  <si>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</si>
  <si>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</si>
  <si>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</si>
  <si>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</si>
  <si>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</si>
  <si>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</si>
  <si>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</si>
  <si>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</si>
  <si>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</si>
  <si>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</si>
  <si>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</si>
  <si>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</si>
  <si>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</si>
  <si>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</si>
  <si>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</si>
  <si>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</si>
  <si>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</si>
  <si>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</si>
  <si>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</si>
  <si>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</si>
  <si>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</si>
  <si>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</si>
  <si>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</si>
  <si>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</si>
  <si>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</si>
  <si>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</si>
  <si>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</si>
  <si>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</si>
  <si>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</si>
  <si>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</si>
  <si>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</si>
  <si>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</si>
  <si>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</si>
  <si>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</si>
  <si>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</si>
  <si>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</si>
  <si>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</si>
  <si>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</si>
  <si>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</si>
  <si>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</si>
  <si>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</si>
  <si>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</si>
  <si>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</si>
  <si>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</si>
  <si>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</si>
  <si>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</si>
  <si>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</si>
  <si>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</si>
  <si>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</si>
  <si>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</si>
  <si>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</si>
  <si>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</si>
  <si>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</si>
  <si>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</si>
  <si>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</si>
  <si>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</si>
  <si>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</si>
  <si>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</si>
  <si>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</si>
  <si>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</si>
  <si>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</si>
  <si>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</si>
  <si>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</si>
  <si>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</si>
  <si>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</si>
  <si>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</si>
  <si>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</si>
  <si>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</si>
  <si>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</si>
  <si>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</si>
  <si>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</si>
  <si>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</si>
  <si>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</si>
  <si>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</si>
  <si>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</si>
  <si>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</si>
  <si>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</si>
  <si>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</si>
  <si>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</si>
  <si>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</si>
  <si>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</si>
  <si>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</si>
  <si>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</si>
  <si>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</si>
  <si>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</si>
  <si>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</si>
  <si>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</si>
  <si>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</si>
  <si>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</si>
  <si>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</si>
  <si>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</si>
  <si>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</si>
  <si>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</si>
  <si>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</si>
  <si>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</si>
  <si>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</si>
  <si>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</si>
  <si>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</si>
  <si>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</si>
  <si>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</si>
  <si>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</si>
  <si>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</si>
  <si>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</si>
  <si>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</si>
  <si>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</si>
  <si>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</si>
  <si>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</si>
  <si>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</si>
  <si>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</si>
  <si>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</si>
  <si>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</si>
  <si>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</si>
  <si>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</si>
  <si>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</si>
  <si>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</si>
  <si>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</si>
  <si>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</si>
  <si>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</si>
  <si>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</si>
  <si>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</si>
  <si>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</si>
  <si>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</si>
  <si>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</si>
  <si>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</si>
  <si>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</si>
  <si>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</si>
  <si>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</si>
  <si>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</si>
  <si>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</si>
  <si>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</si>
  <si>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</si>
  <si>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</si>
  <si>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</si>
  <si>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</si>
  <si>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</si>
  <si>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</si>
  <si>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</si>
  <si>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</si>
  <si>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</si>
  <si>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</si>
  <si>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</si>
  <si>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</si>
  <si>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</si>
  <si>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</si>
  <si>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</si>
  <si>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</si>
  <si>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</si>
  <si>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</si>
  <si>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</si>
  <si>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</si>
  <si>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</si>
  <si>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</si>
  <si>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</si>
  <si>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</si>
  <si>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</si>
  <si>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</si>
  <si>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</si>
  <si>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</si>
  <si>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</si>
  <si>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</si>
  <si>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</si>
  <si>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</si>
  <si>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</si>
  <si>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</si>
  <si>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</si>
  <si>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</si>
  <si>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</si>
  <si>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</si>
  <si>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</si>
  <si>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</si>
  <si>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</si>
  <si>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</si>
  <si>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</si>
  <si>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</si>
  <si>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</si>
  <si>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</si>
  <si>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</si>
  <si>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</si>
  <si>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</si>
  <si>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</si>
  <si>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</si>
  <si>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</si>
  <si>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</si>
  <si>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</si>
  <si>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</si>
  <si>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</si>
  <si>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</si>
  <si>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</si>
  <si>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</si>
  <si>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</si>
  <si>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</si>
  <si>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</si>
  <si>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</si>
  <si>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</si>
  <si>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</si>
  <si>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</si>
  <si>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</si>
  <si>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</si>
  <si>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</si>
  <si>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</si>
  <si>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</si>
  <si>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</si>
  <si>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</si>
  <si>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</si>
  <si>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</si>
  <si>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</si>
  <si>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</si>
  <si>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</si>
  <si>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</si>
  <si>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</si>
  <si>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</si>
  <si>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</si>
  <si>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</si>
  <si>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</si>
  <si>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</si>
  <si>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</si>
  <si>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</si>
  <si>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</si>
  <si>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</si>
  <si>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</si>
  <si>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</si>
  <si>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</si>
  <si>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</si>
  <si>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</si>
  <si>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</si>
  <si>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</si>
  <si>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</si>
  <si>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</si>
  <si>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</si>
  <si>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</si>
  <si>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</si>
  <si>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</si>
  <si>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</si>
  <si>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</si>
  <si>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</si>
  <si>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</si>
  <si>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</si>
  <si>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</si>
  <si>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</si>
  <si>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</si>
  <si>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</si>
  <si>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</si>
  <si>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</si>
  <si>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</si>
  <si>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</si>
  <si>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</si>
  <si>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</si>
  <si>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</si>
  <si>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</si>
  <si>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</si>
  <si>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</si>
  <si>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</si>
  <si>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</si>
  <si>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</si>
  <si>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</si>
  <si>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</si>
  <si>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</si>
  <si>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</si>
  <si>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</si>
  <si>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</si>
  <si>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</si>
  <si>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</si>
  <si>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</si>
  <si>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</si>
  <si>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</si>
  <si>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</si>
  <si>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</si>
  <si>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</si>
  <si>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</si>
  <si>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</si>
  <si>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</si>
  <si>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</si>
  <si>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</si>
  <si>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</si>
  <si>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</si>
  <si>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</si>
  <si>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</si>
  <si>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</si>
  <si>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</si>
  <si>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</si>
  <si>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</si>
  <si>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</si>
  <si>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</si>
  <si>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</si>
  <si>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</si>
  <si>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</si>
  <si>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</si>
  <si>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</si>
  <si>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</si>
  <si>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</si>
  <si>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</si>
  <si>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</si>
  <si>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</si>
  <si>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</si>
  <si>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</si>
  <si>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</si>
  <si>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</si>
  <si>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</si>
  <si>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</si>
  <si>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</si>
  <si>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</si>
  <si>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</si>
  <si>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</si>
  <si>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</si>
  <si>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</si>
  <si>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</si>
  <si>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</si>
  <si>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</si>
  <si>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</si>
  <si>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</si>
  <si>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</si>
  <si>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</si>
  <si>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</si>
  <si>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</si>
  <si>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</si>
  <si>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</si>
  <si>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</si>
  <si>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</si>
  <si>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</si>
  <si>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</si>
  <si>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</si>
  <si>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</si>
  <si>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</si>
  <si>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</si>
  <si>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</si>
  <si>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</si>
  <si>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</si>
  <si>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</si>
  <si>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</si>
  <si>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</si>
  <si>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</si>
  <si>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</si>
  <si>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</si>
  <si>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</si>
  <si>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</si>
  <si>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</si>
  <si>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</si>
  <si>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</si>
  <si>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</si>
  <si>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</si>
  <si>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</si>
  <si>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</si>
  <si>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</si>
  <si>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</si>
  <si>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</si>
  <si>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</si>
  <si>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</si>
  <si>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</si>
  <si>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</si>
  <si>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</si>
  <si>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</si>
  <si>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</si>
  <si>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</si>
  <si>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</si>
  <si>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</si>
  <si>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</si>
  <si>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</si>
  <si>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</si>
  <si>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</si>
  <si>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</si>
  <si>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</si>
  <si>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</si>
  <si>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</si>
  <si>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</si>
  <si>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</si>
  <si>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</si>
  <si>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</si>
  <si>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</si>
  <si>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</si>
  <si>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</si>
  <si>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</si>
  <si>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</si>
  <si>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</si>
  <si>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</si>
  <si>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</si>
  <si>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</si>
  <si>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</si>
  <si>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</si>
  <si>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</si>
  <si>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</si>
  <si>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</si>
  <si>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</si>
  <si>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</si>
  <si>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</si>
  <si>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</si>
  <si>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</si>
  <si>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</si>
  <si>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</si>
  <si>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</si>
  <si>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</si>
  <si>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</si>
  <si>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</si>
  <si>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</si>
  <si>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</si>
  <si>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</si>
  <si>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</si>
  <si>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</si>
  <si>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</si>
  <si>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</si>
  <si>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</si>
  <si>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</si>
  <si>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</si>
  <si>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</si>
  <si>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</si>
  <si>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</si>
  <si>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</si>
  <si>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</si>
  <si>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</si>
  <si>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</si>
  <si>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</si>
  <si>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</si>
  <si>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</si>
  <si>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</si>
  <si>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</si>
  <si>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</si>
  <si>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</si>
  <si>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</si>
  <si>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</si>
  <si>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</si>
  <si>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</si>
  <si>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</si>
  <si>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</si>
  <si>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</si>
  <si>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</si>
  <si>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</si>
  <si>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</si>
  <si>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</si>
  <si>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</si>
  <si>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</si>
  <si>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</si>
  <si>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</si>
  <si>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</si>
  <si>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</si>
  <si>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</si>
  <si>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</si>
  <si>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</si>
  <si>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</si>
  <si>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</si>
  <si>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</si>
  <si>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</si>
  <si>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</si>
  <si>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</si>
  <si>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</si>
  <si>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</si>
  <si>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</si>
  <si>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</si>
  <si>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</si>
  <si>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</si>
  <si>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</si>
  <si>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</si>
  <si>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</si>
  <si>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</si>
  <si>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</si>
  <si>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</si>
  <si>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</si>
  <si>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</si>
  <si>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</si>
  <si>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</si>
  <si>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</si>
  <si>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</si>
  <si>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</si>
  <si>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</si>
  <si>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</si>
  <si>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</si>
  <si>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</si>
  <si>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</si>
  <si>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</si>
  <si>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</si>
  <si>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</si>
  <si>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</si>
  <si>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</si>
  <si>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</si>
  <si>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</si>
  <si>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</si>
  <si>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</si>
  <si>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</si>
  <si>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</si>
  <si>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</si>
  <si>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</si>
  <si>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</si>
  <si>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</si>
  <si>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</si>
  <si>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</si>
  <si>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</si>
  <si>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</si>
  <si>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</si>
  <si>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</si>
  <si>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</si>
  <si>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</si>
  <si>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</si>
  <si>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</si>
  <si>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</si>
  <si>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</si>
  <si>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</si>
  <si>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</si>
  <si>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</si>
  <si>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</si>
  <si>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</si>
  <si>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</si>
  <si>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</si>
  <si>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</si>
  <si>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</si>
  <si>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</si>
  <si>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</si>
  <si>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</si>
  <si>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</si>
  <si>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</si>
  <si>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</si>
  <si>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</si>
  <si>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</si>
  <si>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</si>
  <si>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</si>
  <si>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</si>
  <si>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</si>
  <si>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</si>
  <si>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</si>
  <si>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</si>
  <si>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</si>
  <si>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</si>
  <si>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</si>
  <si>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</si>
  <si>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</si>
  <si>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</si>
  <si>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</si>
  <si>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</si>
  <si>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</si>
  <si>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</si>
  <si>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</si>
  <si>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</si>
  <si>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</si>
  <si>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</si>
  <si>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</si>
  <si>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</si>
  <si>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</si>
  <si>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</si>
  <si>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</si>
  <si>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</si>
  <si>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</si>
  <si>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</si>
  <si>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</si>
  <si>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</si>
  <si>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</si>
  <si>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</si>
  <si>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</si>
  <si>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</si>
  <si>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</si>
  <si>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</si>
  <si>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</si>
  <si>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</si>
  <si>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</si>
  <si>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</si>
  <si>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</si>
  <si>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</si>
  <si>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</si>
  <si>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</si>
  <si>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</si>
  <si>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</si>
  <si>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</si>
  <si>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</si>
  <si>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</si>
  <si>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</si>
  <si>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</si>
  <si>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</si>
  <si>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</si>
  <si>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</si>
  <si>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</si>
  <si>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</si>
  <si>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</si>
  <si>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</si>
  <si>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</si>
  <si>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</si>
  <si>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</si>
  <si>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</si>
  <si>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</si>
  <si>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</si>
  <si>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</si>
  <si>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</si>
  <si>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</si>
  <si>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</si>
  <si>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</si>
  <si>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</si>
  <si>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</si>
  <si>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</si>
  <si>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</si>
  <si>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</si>
  <si>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</si>
  <si>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</si>
  <si>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</si>
  <si>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</si>
  <si>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</si>
  <si>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</si>
  <si>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</si>
  <si>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</si>
  <si>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</si>
  <si>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</si>
  <si>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</si>
  <si>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</si>
  <si>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</si>
  <si>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</si>
  <si>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</si>
  <si>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</si>
  <si>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</si>
  <si>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</si>
  <si>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</si>
  <si>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</si>
  <si>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</si>
  <si>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</si>
  <si>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</si>
  <si>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</si>
  <si>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</si>
  <si>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</si>
  <si>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</si>
  <si>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</si>
  <si>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</si>
  <si>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</si>
  <si>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</si>
  <si>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</si>
  <si>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</si>
  <si>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</si>
  <si>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</si>
  <si>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</si>
  <si>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</si>
  <si>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</si>
  <si>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</si>
  <si>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</si>
  <si>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</si>
  <si>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</si>
  <si>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</si>
  <si>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</si>
  <si>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</si>
  <si>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</si>
  <si>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</si>
  <si>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</si>
  <si>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</si>
  <si>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</si>
  <si>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</si>
  <si>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</si>
  <si>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</si>
  <si>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</si>
  <si>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</si>
  <si>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</si>
  <si>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</si>
  <si>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</si>
  <si>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</si>
  <si>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</si>
  <si>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</si>
  <si>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</si>
  <si>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</si>
  <si>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</si>
  <si>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</si>
  <si>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</si>
  <si>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</si>
  <si>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</si>
  <si>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</si>
  <si>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</si>
  <si>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</si>
  <si>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</si>
  <si>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</si>
  <si>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</si>
  <si>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</si>
  <si>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</si>
  <si>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</si>
  <si>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</si>
  <si>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</si>
  <si>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</si>
  <si>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</si>
  <si>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</si>
  <si>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</si>
  <si>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</si>
  <si>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</si>
  <si>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</si>
  <si>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</si>
  <si>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</si>
  <si>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</si>
  <si>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</si>
  <si>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</si>
  <si>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</si>
  <si>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</si>
  <si>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</si>
  <si>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</si>
  <si>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</si>
  <si>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</si>
  <si>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</si>
  <si>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</si>
  <si>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</si>
  <si>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</si>
  <si>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</si>
  <si>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</si>
  <si>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</si>
  <si>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</si>
  <si>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</si>
  <si>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</si>
  <si>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</si>
  <si>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</si>
  <si>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</si>
  <si>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</si>
  <si>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</si>
  <si>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</si>
  <si>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</si>
  <si>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</si>
  <si>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</si>
  <si>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</si>
  <si>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</si>
  <si>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</si>
  <si>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</si>
  <si>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</si>
  <si>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</si>
  <si>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</si>
  <si>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</si>
  <si>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</si>
  <si>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</si>
  <si>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</si>
  <si>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</si>
  <si>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</si>
  <si>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</si>
  <si>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</si>
  <si>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</si>
  <si>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</si>
  <si>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</si>
  <si>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</si>
  <si>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</si>
  <si>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</si>
  <si>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</si>
  <si>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</si>
  <si>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</si>
  <si>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</si>
  <si>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</si>
  <si>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</si>
  <si>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</si>
  <si>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</si>
  <si>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</si>
  <si>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</si>
  <si>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</si>
  <si>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</si>
  <si>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</si>
  <si>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</si>
  <si>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</si>
  <si>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</si>
  <si>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</si>
  <si>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</si>
  <si>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</si>
  <si>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</si>
  <si>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</si>
  <si>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</si>
  <si>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</si>
  <si>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</si>
  <si>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</si>
  <si>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</si>
  <si>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</si>
  <si>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</si>
  <si>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</si>
  <si>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</si>
  <si>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</si>
  <si>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</si>
  <si>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</si>
  <si>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</si>
  <si>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</si>
  <si>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</si>
  <si>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</si>
  <si>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</si>
  <si>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</si>
  <si>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</si>
  <si>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</si>
  <si>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</si>
  <si>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</si>
  <si>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</si>
  <si>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</si>
  <si>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</si>
  <si>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</si>
  <si>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</si>
  <si>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</si>
  <si>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</si>
  <si>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</si>
  <si>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</si>
  <si>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</si>
  <si>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</si>
  <si>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</si>
  <si>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</si>
  <si>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</si>
  <si>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</si>
  <si>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</si>
  <si>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</si>
  <si>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</si>
  <si>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</si>
  <si>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</si>
  <si>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</si>
  <si>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</si>
  <si>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</si>
  <si>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</si>
  <si>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</si>
  <si>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</si>
  <si>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</si>
  <si>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</si>
  <si>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</si>
  <si>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</si>
  <si>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</si>
  <si>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</si>
  <si>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</si>
  <si>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</si>
  <si>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</si>
  <si>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</si>
  <si>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</si>
  <si>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</si>
  <si>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</si>
  <si>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</si>
  <si>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</si>
  <si>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</si>
  <si>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</si>
  <si>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</si>
  <si>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</si>
  <si>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</si>
  <si>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</si>
  <si>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</si>
  <si>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</si>
  <si>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</si>
  <si>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</si>
  <si>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</si>
  <si>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</si>
  <si>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</si>
  <si>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</si>
  <si>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</si>
  <si>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</si>
  <si>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</si>
  <si>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</si>
  <si>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</si>
  <si>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</si>
  <si>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</si>
  <si>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</si>
  <si>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</si>
  <si>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</si>
  <si>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</si>
  <si>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</si>
  <si>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</si>
  <si>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</si>
  <si>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</si>
  <si>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</si>
  <si>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</si>
  <si>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</si>
  <si>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</si>
  <si>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</si>
  <si>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</si>
  <si>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</si>
  <si>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</si>
  <si>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</si>
  <si>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</si>
  <si>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</si>
  <si>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</si>
  <si>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</si>
  <si>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</si>
  <si>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</si>
  <si>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</si>
  <si>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</si>
  <si>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</si>
  <si>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</si>
  <si>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</si>
  <si>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</si>
  <si>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</si>
  <si>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</si>
  <si>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</si>
  <si>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</si>
  <si>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</si>
  <si>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</si>
  <si>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</si>
  <si>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</si>
  <si>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</si>
  <si>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</si>
  <si>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</si>
  <si>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</si>
  <si>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</si>
  <si>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</si>
  <si>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</si>
  <si>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</si>
  <si>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</si>
  <si>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</si>
  <si>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</si>
  <si>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</si>
  <si>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</si>
  <si>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</si>
  <si>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</si>
  <si>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</si>
  <si>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</si>
  <si>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</si>
  <si>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</si>
  <si>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</si>
  <si>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</si>
  <si>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</si>
  <si>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</si>
  <si>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</si>
  <si>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</si>
  <si>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</si>
  <si>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</si>
  <si>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</si>
  <si>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</si>
  <si>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</si>
  <si>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</si>
  <si>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</si>
  <si>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</si>
  <si>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</si>
  <si>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</si>
  <si>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</si>
  <si>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</si>
  <si>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</si>
  <si>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</si>
  <si>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</si>
  <si>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</si>
  <si>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</si>
  <si>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</si>
  <si>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</si>
  <si>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</si>
  <si>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</si>
  <si>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</si>
  <si>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</si>
  <si>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</si>
  <si>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</si>
  <si>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</si>
  <si>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</si>
  <si>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</si>
  <si>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</si>
  <si>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</si>
  <si>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</si>
  <si>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</si>
  <si>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</si>
  <si>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</si>
  <si>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</si>
  <si>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</si>
  <si>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</si>
  <si>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</si>
  <si>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</si>
  <si>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</si>
  <si>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</si>
  <si>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</si>
  <si>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</si>
  <si>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</si>
  <si>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</si>
  <si>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</si>
  <si>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</si>
  <si>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</si>
  <si>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</si>
  <si>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</si>
  <si>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</si>
  <si>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</si>
  <si>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</si>
  <si>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</si>
  <si>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</si>
  <si>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</si>
  <si>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</si>
  <si>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</si>
  <si>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</si>
  <si>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</si>
  <si>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</si>
  <si>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</si>
  <si>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</si>
  <si>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</si>
  <si>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</si>
  <si>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</si>
  <si>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</si>
  <si>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</si>
  <si>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</si>
  <si>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</si>
  <si>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</si>
  <si>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</si>
  <si>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</si>
  <si>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</si>
  <si>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</si>
  <si>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</si>
  <si>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</si>
  <si>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</si>
  <si>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</si>
  <si>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</si>
  <si>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</si>
  <si>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</si>
  <si>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</si>
  <si>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</si>
  <si>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</si>
  <si>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</si>
  <si>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</si>
  <si>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</si>
  <si>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</si>
  <si>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</si>
  <si>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</si>
  <si>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</si>
  <si>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</si>
  <si>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</si>
  <si>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</si>
  <si>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</si>
  <si>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</si>
  <si>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</si>
  <si>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</si>
  <si>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</si>
  <si>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</si>
  <si>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</si>
  <si>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</si>
  <si>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</si>
  <si>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</si>
  <si>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</si>
  <si>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</si>
  <si>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</si>
  <si>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</si>
  <si>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</si>
  <si>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</si>
  <si>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</si>
  <si>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</si>
  <si>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</si>
  <si>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</si>
  <si>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</si>
  <si>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</si>
  <si>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</si>
  <si>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</si>
  <si>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</si>
  <si>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</si>
  <si>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</si>
  <si>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</si>
  <si>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</si>
  <si>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</si>
  <si>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</si>
  <si>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</si>
  <si>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</si>
  <si>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</si>
  <si>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</si>
  <si>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</si>
  <si>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</si>
  <si>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</si>
  <si>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</si>
  <si>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</si>
  <si>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</si>
  <si>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</si>
  <si>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</si>
  <si>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</si>
  <si>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</si>
  <si>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</si>
  <si>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</si>
  <si>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</si>
  <si>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</si>
  <si>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</si>
  <si>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</si>
  <si>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</si>
  <si>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</si>
  <si>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</si>
  <si>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</si>
  <si>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</si>
  <si>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</si>
  <si>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</si>
  <si>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</si>
  <si>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</si>
  <si>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</si>
  <si>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</si>
  <si>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</si>
  <si>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</si>
  <si>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</si>
  <si>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</si>
  <si>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</si>
  <si>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</si>
  <si>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</si>
  <si>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</si>
  <si>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</si>
  <si>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</si>
  <si>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</si>
  <si>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</si>
  <si>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</si>
  <si>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</si>
  <si>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</si>
  <si>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</si>
  <si>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</si>
  <si>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</si>
  <si>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</si>
  <si>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</si>
  <si>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</si>
  <si>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</si>
  <si>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</si>
  <si>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</si>
  <si>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</si>
  <si>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</si>
  <si>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</si>
  <si>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</si>
  <si>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</si>
  <si>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</si>
  <si>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</si>
  <si>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</si>
  <si>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</si>
  <si>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</si>
  <si>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</si>
  <si>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</si>
  <si>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</si>
  <si>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</si>
  <si>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</si>
  <si>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</si>
  <si>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</si>
  <si>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</si>
  <si>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</si>
  <si>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</si>
  <si>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</si>
  <si>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</si>
  <si>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</si>
  <si>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</si>
  <si>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</si>
  <si>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</si>
  <si>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</si>
  <si>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</si>
  <si>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</si>
  <si>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</si>
  <si>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</si>
  <si>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</si>
  <si>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</si>
  <si>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</si>
  <si>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</si>
  <si>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</si>
  <si>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</si>
  <si>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</si>
  <si>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</si>
  <si>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</si>
  <si>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</si>
  <si>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</si>
  <si>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</si>
  <si>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</si>
  <si>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</si>
  <si>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</si>
  <si>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</si>
  <si>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</si>
  <si>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</si>
  <si>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</si>
  <si>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</si>
  <si>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</si>
  <si>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</si>
  <si>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</si>
  <si>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</si>
  <si>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</si>
  <si>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</si>
  <si>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</si>
  <si>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</si>
  <si>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</si>
  <si>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</si>
  <si>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</si>
  <si>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</si>
  <si>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</si>
  <si>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</si>
  <si>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</si>
  <si>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</si>
  <si>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</si>
  <si>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</si>
  <si>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</si>
  <si>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</si>
  <si>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</si>
  <si>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</si>
  <si>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</si>
  <si>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</si>
  <si>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</si>
  <si>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</si>
  <si>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</si>
  <si>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</si>
  <si>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</si>
  <si>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</si>
  <si>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</si>
  <si>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</si>
  <si>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</si>
  <si>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</si>
  <si>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</si>
  <si>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</si>
  <si>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</si>
  <si>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</si>
  <si>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</si>
  <si>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</si>
  <si>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</si>
  <si>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</si>
  <si>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</si>
  <si>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</si>
  <si>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</si>
  <si>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</si>
  <si>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</si>
  <si>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</si>
  <si>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</si>
  <si>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</si>
  <si>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</si>
  <si>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</si>
  <si>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</si>
  <si>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</si>
  <si>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</si>
  <si>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</si>
  <si>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</si>
  <si>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</si>
  <si>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</si>
  <si>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</si>
  <si>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</si>
  <si>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</si>
  <si>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</si>
  <si>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</si>
  <si>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</si>
  <si>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</si>
  <si>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</si>
  <si>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</si>
  <si>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</si>
  <si>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</si>
  <si>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</si>
  <si>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</si>
  <si>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</si>
  <si>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</si>
  <si>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</si>
  <si>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</si>
  <si>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</si>
  <si>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</si>
  <si>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</si>
  <si>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</si>
  <si>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</si>
  <si>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</si>
  <si>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</si>
  <si>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</si>
  <si>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</si>
  <si>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</si>
  <si>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</si>
  <si>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</si>
  <si>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</si>
  <si>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</si>
  <si>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</si>
  <si>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</si>
  <si>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</si>
  <si>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</si>
  <si>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</si>
  <si>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</si>
  <si>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</si>
  <si>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</si>
  <si>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</si>
  <si>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</si>
  <si>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</si>
  <si>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</si>
  <si>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</si>
  <si>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</si>
  <si>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</si>
  <si>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</si>
  <si>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</si>
  <si>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</si>
  <si>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</si>
  <si>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</si>
  <si>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</si>
  <si>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</si>
  <si>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</si>
  <si>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</si>
  <si>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</si>
  <si>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</si>
  <si>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</si>
  <si>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</si>
  <si>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</si>
  <si>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</si>
  <si>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</si>
  <si>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</si>
  <si>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</si>
  <si>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</si>
  <si>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</si>
  <si>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</si>
  <si>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</si>
  <si>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</si>
  <si>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</si>
  <si>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</si>
  <si>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</si>
  <si>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</si>
  <si>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</si>
  <si>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</si>
  <si>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</si>
  <si>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</si>
  <si>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</si>
  <si>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</si>
  <si>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</si>
  <si>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</si>
  <si>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</si>
  <si>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</si>
  <si>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</si>
  <si>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</si>
  <si>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</si>
  <si>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</si>
  <si>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</si>
  <si>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</si>
  <si>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</si>
  <si>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</si>
  <si>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</si>
  <si>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</si>
  <si>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</si>
  <si>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</si>
  <si>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</si>
  <si>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</si>
  <si>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</si>
  <si>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</si>
  <si>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</si>
  <si>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</si>
  <si>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</si>
  <si>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</si>
  <si>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</si>
  <si>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</si>
  <si>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</si>
  <si>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</si>
  <si>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</si>
  <si>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</si>
  <si>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</si>
  <si>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</si>
  <si>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</si>
  <si>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</si>
  <si>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</si>
  <si>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</si>
  <si>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</si>
  <si>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</si>
  <si>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</si>
  <si>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</si>
  <si>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</si>
  <si>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</si>
  <si>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</si>
  <si>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</si>
  <si>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</si>
  <si>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</si>
  <si>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</si>
  <si>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</si>
  <si>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</si>
  <si>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</si>
  <si>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</si>
  <si>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</si>
  <si>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</si>
  <si>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</si>
  <si>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</si>
  <si>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</si>
  <si>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</si>
  <si>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</si>
  <si>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</si>
  <si>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</si>
  <si>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</si>
  <si>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</si>
  <si>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</si>
  <si>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</si>
  <si>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</si>
  <si>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</si>
  <si>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</si>
  <si>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</si>
  <si>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</si>
  <si>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</si>
  <si>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</si>
  <si>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</si>
  <si>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</si>
  <si>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</si>
  <si>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</si>
  <si>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</si>
  <si>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</si>
  <si>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</si>
  <si>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</si>
  <si>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</si>
  <si>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</si>
  <si>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</si>
  <si>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</si>
  <si>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</si>
  <si>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</si>
  <si>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</si>
  <si>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</si>
  <si>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</si>
  <si>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</si>
  <si>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</si>
  <si>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</si>
  <si>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</si>
  <si>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</si>
  <si>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</si>
  <si>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</si>
  <si>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</si>
  <si>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</si>
  <si>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</si>
  <si>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</si>
  <si>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</si>
  <si>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</si>
  <si>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</si>
  <si>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</si>
  <si>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</si>
  <si>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</si>
  <si>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</si>
  <si>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</si>
  <si>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</si>
  <si>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</si>
  <si>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</si>
  <si>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</si>
  <si>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</si>
  <si>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</si>
  <si>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</si>
  <si>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</si>
  <si>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</si>
  <si>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</si>
  <si>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</si>
  <si>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</si>
  <si>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</si>
  <si>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</si>
  <si>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</si>
  <si>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</si>
  <si>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</si>
  <si>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</si>
  <si>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</si>
  <si>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</si>
  <si>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</si>
  <si>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</si>
  <si>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</si>
  <si>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</si>
  <si>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</si>
  <si>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</si>
  <si>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</si>
  <si>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</si>
  <si>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</si>
  <si>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</si>
  <si>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</si>
  <si>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</si>
  <si>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</si>
  <si>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</si>
  <si>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</si>
  <si>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</si>
  <si>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</si>
  <si>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</si>
  <si>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</si>
  <si>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</si>
  <si>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</si>
  <si>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</si>
  <si>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</si>
  <si>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</si>
  <si>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</si>
  <si>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</si>
  <si>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</si>
  <si>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</si>
  <si>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</si>
  <si>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</si>
  <si>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</si>
  <si>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</si>
  <si>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</si>
  <si>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</si>
  <si>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</si>
  <si>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</si>
  <si>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</si>
  <si>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</si>
  <si>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</si>
  <si>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</si>
  <si>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</si>
  <si>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</si>
  <si>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</si>
  <si>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</si>
  <si>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</si>
  <si>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</si>
  <si>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</si>
  <si>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</si>
  <si>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</si>
  <si>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</si>
  <si>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</si>
  <si>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</si>
  <si>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</si>
  <si>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</si>
  <si>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</si>
  <si>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</si>
  <si>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</si>
  <si>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</si>
  <si>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</si>
  <si>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</si>
  <si>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</si>
  <si>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</si>
  <si>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</si>
  <si>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</si>
  <si>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</si>
  <si>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</si>
  <si>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</si>
  <si>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</si>
  <si>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</si>
  <si>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</si>
  <si>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</si>
  <si>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</si>
  <si>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</si>
  <si>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</si>
  <si>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</si>
  <si>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</si>
  <si>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</si>
  <si>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</si>
  <si>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</si>
  <si>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</si>
  <si>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</si>
  <si>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</si>
  <si>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</si>
  <si>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</si>
  <si>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</si>
  <si>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</si>
  <si>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</si>
  <si>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</si>
  <si>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</si>
  <si>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</si>
  <si>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</si>
  <si>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</si>
  <si>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</si>
  <si>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</si>
  <si>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</si>
  <si>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</si>
  <si>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</si>
  <si>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</si>
  <si>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</si>
  <si>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</si>
  <si>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</si>
  <si>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</si>
  <si>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</si>
  <si>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</si>
  <si>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</si>
  <si>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</si>
  <si>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</si>
  <si>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</si>
  <si>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</si>
  <si>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</si>
  <si>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</si>
  <si>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</si>
  <si>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</si>
  <si>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</si>
  <si>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</si>
  <si>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</si>
  <si>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</si>
  <si>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</si>
  <si>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</si>
  <si>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</si>
  <si>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</si>
  <si>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</si>
  <si>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</si>
  <si>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</si>
  <si>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</si>
  <si>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</si>
  <si>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</si>
  <si>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</si>
  <si>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</si>
  <si>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</si>
  <si>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</si>
  <si>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</si>
  <si>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</si>
  <si>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</si>
  <si>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</si>
  <si>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</si>
  <si>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</si>
  <si>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</si>
  <si>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</si>
  <si>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</si>
  <si>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</si>
  <si>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</si>
  <si>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</si>
  <si>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</si>
  <si>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</si>
  <si>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</si>
  <si>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</si>
  <si>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</si>
  <si>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</si>
  <si>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</si>
  <si>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</si>
  <si>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</si>
  <si>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</si>
  <si>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</si>
  <si>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</si>
  <si>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</si>
  <si>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</si>
  <si>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</si>
  <si>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</si>
  <si>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</si>
  <si>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</si>
  <si>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</si>
  <si>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</si>
  <si>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</si>
  <si>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</si>
  <si>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</si>
  <si>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</si>
  <si>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</si>
  <si>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</si>
  <si>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</si>
  <si>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</si>
  <si>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</si>
  <si>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</si>
  <si>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</si>
  <si>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</si>
  <si>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</si>
  <si>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</si>
  <si>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</si>
  <si>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</si>
  <si>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</si>
  <si>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</si>
  <si>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</si>
  <si>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</si>
  <si>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</si>
  <si>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</si>
  <si>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</si>
  <si>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</si>
  <si>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</si>
  <si>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</si>
  <si>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</si>
  <si>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</si>
  <si>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</si>
  <si>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</si>
  <si>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</si>
  <si>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</si>
  <si>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</si>
  <si>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</si>
  <si>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</si>
  <si>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</si>
  <si>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</si>
  <si>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</si>
  <si>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</si>
  <si>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</si>
  <si>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</si>
  <si>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</si>
  <si>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</si>
  <si>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</si>
  <si>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</si>
  <si>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</si>
  <si>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</si>
  <si>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</si>
  <si>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</si>
  <si>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</si>
  <si>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</si>
  <si>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</si>
  <si>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</si>
  <si>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</si>
  <si>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</si>
  <si>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</si>
  <si>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</si>
  <si>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</si>
  <si>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</si>
  <si>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</si>
  <si>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</si>
  <si>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</si>
  <si>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</si>
  <si>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</si>
  <si>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</si>
  <si>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</si>
  <si>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</si>
  <si>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</si>
  <si>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</si>
  <si>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</si>
  <si>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</si>
  <si>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</si>
  <si>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</si>
  <si>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</si>
  <si>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</si>
  <si>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</si>
  <si>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</si>
  <si>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</si>
  <si>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</si>
  <si>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</si>
  <si>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</si>
  <si>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</si>
  <si>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</si>
  <si>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</si>
  <si>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</si>
  <si>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</si>
  <si>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</si>
  <si>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</si>
  <si>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</si>
  <si>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</si>
  <si>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</si>
  <si>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</si>
  <si>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</si>
  <si>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</si>
  <si>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</si>
  <si>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</si>
  <si>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</si>
  <si>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</si>
  <si>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</si>
  <si>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</si>
  <si>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</si>
  <si>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</si>
  <si>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</si>
  <si>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</si>
  <si>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</si>
  <si>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</si>
  <si>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</si>
  <si>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</si>
  <si>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</si>
  <si>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</si>
  <si>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</si>
  <si>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</si>
  <si>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</si>
  <si>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</si>
  <si>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</si>
  <si>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</si>
  <si>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</si>
  <si>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</si>
  <si>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</si>
  <si>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</si>
  <si>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</si>
  <si>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</si>
  <si>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</si>
  <si>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</si>
  <si>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</si>
  <si>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</si>
  <si>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</si>
  <si>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</si>
  <si>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</si>
  <si>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</si>
  <si>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</si>
  <si>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</si>
  <si>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</si>
  <si>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</si>
  <si>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</si>
  <si>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</si>
  <si>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</si>
  <si>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</si>
  <si>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</si>
  <si>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</si>
  <si>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</si>
  <si>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</si>
  <si>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</si>
  <si>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</si>
  <si>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</si>
  <si>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</si>
  <si>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</si>
  <si>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</si>
  <si>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</si>
  <si>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</si>
  <si>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</si>
  <si>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</si>
  <si>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</si>
  <si>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</si>
  <si>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</si>
  <si>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</si>
  <si>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</si>
  <si>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</si>
  <si>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</si>
  <si>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</si>
  <si>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</si>
  <si>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</si>
  <si>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</si>
  <si>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</si>
  <si>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</si>
  <si>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</si>
  <si>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</si>
  <si>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</si>
  <si>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</si>
  <si>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</si>
  <si>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</si>
  <si>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</si>
  <si>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</si>
  <si>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</si>
  <si>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</si>
  <si>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</si>
  <si>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</si>
  <si>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</si>
  <si>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</si>
  <si>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</si>
  <si>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</si>
  <si>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</si>
  <si>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</si>
  <si>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</si>
  <si>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</si>
  <si>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</si>
  <si>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</si>
  <si>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</si>
  <si>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</si>
  <si>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</si>
  <si>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</si>
  <si>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</si>
  <si>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</si>
  <si>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</si>
  <si>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</si>
  <si>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</si>
  <si>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</si>
  <si>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</si>
  <si>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</si>
  <si>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</si>
  <si>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</si>
  <si>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</si>
  <si>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</si>
  <si>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</si>
  <si>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</si>
  <si>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</si>
  <si>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</si>
  <si>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</si>
  <si>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</si>
  <si>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</si>
  <si>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</si>
  <si>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</si>
  <si>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</si>
  <si>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</si>
  <si>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</si>
  <si>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</si>
  <si>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</si>
  <si>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</si>
  <si>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</si>
  <si>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</si>
  <si>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</si>
  <si>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</si>
  <si>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</si>
  <si>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</si>
  <si>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</si>
  <si>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</si>
  <si>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</si>
  <si>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</si>
  <si>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</si>
  <si>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</si>
  <si>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</si>
  <si>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</si>
  <si>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</si>
  <si>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</si>
  <si>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</si>
  <si>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</si>
  <si>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</si>
  <si>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</si>
  <si>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</si>
  <si>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</si>
  <si>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</si>
  <si>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</si>
  <si>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</si>
  <si>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</si>
  <si>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</si>
  <si>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</si>
  <si>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</si>
  <si>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</si>
  <si>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</si>
  <si>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</si>
  <si>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</si>
  <si>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</si>
  <si>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</si>
  <si>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</si>
  <si>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</si>
  <si>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</si>
  <si>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</si>
  <si>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</si>
  <si>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</si>
  <si>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</si>
  <si>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</si>
  <si>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</si>
  <si>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</si>
  <si>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</si>
  <si>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</si>
  <si>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</si>
  <si>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</si>
  <si>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</si>
  <si>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</si>
  <si>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</si>
  <si>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</si>
  <si>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</si>
  <si>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</si>
  <si>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</si>
  <si>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</si>
  <si>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</si>
  <si>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</si>
  <si>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</si>
  <si>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</si>
  <si>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</si>
  <si>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</si>
  <si>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</si>
  <si>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</si>
  <si>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</si>
  <si>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</si>
  <si>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</si>
  <si>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</si>
  <si>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</si>
  <si>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</si>
  <si>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</si>
  <si>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</si>
  <si>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</si>
  <si>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</si>
  <si>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</si>
  <si>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</si>
  <si>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</si>
  <si>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</si>
  <si>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</si>
  <si>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</si>
  <si>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</si>
  <si>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</si>
  <si>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</si>
  <si>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</si>
  <si>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</si>
  <si>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</si>
  <si>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</si>
  <si>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</si>
  <si>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</si>
  <si>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</si>
  <si>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</si>
  <si>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</si>
  <si>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</si>
  <si>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</si>
  <si>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</si>
  <si>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</si>
  <si>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</si>
  <si>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</si>
  <si>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</si>
  <si>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</si>
  <si>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</si>
  <si>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</si>
  <si>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</si>
  <si>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</si>
  <si>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</si>
  <si>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</si>
  <si>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</si>
  <si>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</si>
  <si>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</si>
  <si>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</si>
  <si>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</si>
  <si>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</si>
  <si>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</si>
  <si>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</si>
  <si>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</si>
  <si>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</si>
  <si>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</si>
  <si>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</si>
  <si>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</si>
  <si>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</si>
  <si>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</si>
  <si>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</si>
  <si>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</si>
  <si>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</si>
  <si>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</si>
  <si>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</si>
  <si>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</si>
  <si>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</si>
  <si>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</si>
  <si>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</si>
  <si>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</si>
  <si>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</si>
  <si>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</si>
  <si>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</si>
  <si>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</si>
  <si>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</si>
  <si>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</si>
  <si>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</si>
  <si>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</si>
  <si>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</si>
  <si>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</si>
  <si>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</si>
  <si>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</si>
  <si>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</si>
  <si>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</si>
  <si>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</si>
  <si>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</si>
  <si>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</si>
  <si>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</si>
  <si>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</si>
  <si>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</si>
  <si>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</si>
  <si>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</si>
  <si>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</si>
  <si>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</si>
  <si>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</si>
  <si>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</si>
  <si>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</si>
  <si>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</si>
  <si>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</si>
  <si>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</si>
  <si>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</si>
  <si>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</si>
  <si>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</si>
  <si>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</si>
  <si>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</si>
  <si>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</si>
  <si>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</si>
  <si>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</si>
  <si>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</si>
  <si>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</si>
  <si>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</si>
  <si>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</si>
  <si>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</si>
  <si>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</si>
  <si>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</si>
  <si>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</si>
  <si>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</si>
  <si>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</si>
  <si>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</si>
  <si>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</si>
  <si>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</si>
  <si>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</si>
  <si>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</si>
  <si>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</si>
  <si>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</si>
  <si>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</si>
  <si>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</si>
  <si>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</si>
  <si>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</si>
  <si>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</si>
  <si>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</si>
  <si>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</si>
  <si>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</si>
  <si>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</si>
  <si>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</si>
  <si>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</si>
  <si>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</si>
  <si>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</si>
  <si>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</si>
  <si>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</si>
  <si>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</si>
  <si>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</si>
  <si>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</si>
  <si>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</si>
  <si>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</si>
  <si>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</si>
  <si>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</si>
  <si>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</si>
  <si>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</si>
  <si>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</si>
  <si>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</si>
  <si>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</si>
  <si>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</si>
  <si>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</si>
  <si>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</si>
  <si>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</si>
  <si>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</si>
  <si>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</si>
  <si>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</si>
  <si>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</si>
  <si>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</si>
  <si>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</si>
  <si>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</si>
  <si>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</si>
  <si>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</si>
  <si>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</si>
  <si>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</si>
  <si>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</si>
  <si>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</si>
  <si>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</si>
  <si>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</si>
  <si>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</si>
  <si>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</si>
  <si>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</si>
  <si>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</si>
  <si>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</si>
  <si>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</si>
  <si>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</si>
  <si>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</si>
  <si>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</si>
  <si>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</si>
  <si>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</si>
  <si>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</si>
  <si>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</si>
  <si>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</si>
  <si>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</si>
  <si>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</si>
  <si>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</si>
  <si>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</si>
  <si>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</si>
  <si>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</si>
  <si>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</si>
  <si>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</si>
  <si>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</si>
  <si>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</si>
  <si>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</si>
  <si>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</si>
  <si>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</si>
  <si>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</si>
  <si>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</si>
  <si>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</si>
  <si>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</si>
  <si>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</si>
  <si>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</si>
  <si>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</si>
  <si>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</si>
  <si>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</si>
  <si>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</si>
  <si>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</si>
  <si>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</si>
  <si>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</si>
  <si>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</si>
  <si>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</si>
  <si>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</si>
  <si>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</si>
  <si>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</si>
  <si>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</si>
  <si>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</si>
  <si>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</si>
  <si>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</si>
  <si>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</si>
  <si>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</si>
  <si>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</si>
  <si>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</si>
  <si>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</si>
  <si>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</si>
  <si>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</si>
  <si>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</si>
  <si>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</si>
  <si>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</si>
  <si>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</si>
  <si>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</si>
  <si>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</si>
  <si>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</si>
  <si>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</si>
  <si>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</si>
  <si>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</si>
  <si>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</si>
  <si>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</si>
  <si>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</si>
  <si>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</si>
  <si>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</si>
  <si>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</si>
  <si>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</si>
  <si>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</si>
  <si>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</si>
  <si>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</si>
  <si>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</si>
  <si>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</si>
  <si>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</si>
  <si>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</si>
  <si>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</si>
  <si>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</si>
  <si>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</si>
  <si>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</si>
  <si>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</si>
  <si>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</si>
  <si>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</si>
  <si>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</si>
  <si>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</si>
  <si>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</si>
  <si>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</si>
  <si>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</si>
  <si>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</si>
  <si>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</si>
  <si>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</si>
  <si>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</si>
  <si>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</si>
  <si>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</si>
  <si>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</si>
  <si>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</si>
  <si>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</si>
  <si>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</si>
  <si>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</si>
  <si>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</si>
  <si>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</si>
  <si>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</si>
  <si>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</si>
  <si>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</si>
  <si>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</si>
  <si>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</si>
  <si>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</si>
  <si>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</si>
  <si>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</si>
  <si>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</si>
  <si>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</si>
  <si>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</si>
  <si>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</si>
  <si>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</si>
  <si>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</si>
  <si>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</si>
  <si>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</si>
  <si>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</si>
  <si>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</si>
  <si>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</si>
  <si>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</si>
  <si>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</si>
  <si>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</si>
  <si>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</si>
  <si>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</si>
  <si>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</si>
  <si>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</si>
  <si>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</si>
  <si>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</si>
  <si>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</si>
  <si>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</si>
  <si>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</si>
  <si>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</si>
  <si>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</si>
  <si>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</si>
  <si>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</si>
  <si>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</si>
  <si>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</si>
  <si>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</si>
  <si>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</si>
  <si>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</si>
  <si>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</si>
  <si>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</si>
  <si>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</si>
  <si>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</si>
  <si>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</si>
  <si>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</si>
  <si>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</si>
  <si>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</si>
  <si>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</si>
  <si>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</si>
  <si>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</si>
  <si>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</si>
  <si>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</si>
  <si>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</si>
  <si>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</si>
  <si>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</si>
  <si>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</si>
  <si>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</si>
  <si>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</si>
  <si>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</si>
  <si>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</si>
  <si>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</si>
  <si>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</si>
  <si>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</si>
  <si>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</si>
  <si>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</si>
  <si>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</si>
  <si>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</si>
  <si>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</si>
  <si>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</si>
  <si>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</si>
  <si>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</si>
  <si>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</si>
  <si>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</si>
  <si>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</si>
  <si>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</si>
  <si>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</si>
  <si>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</si>
  <si>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</si>
  <si>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</si>
  <si>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</si>
  <si>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</si>
  <si>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</si>
  <si>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</si>
  <si>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</si>
  <si>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</si>
  <si>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</si>
  <si>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</si>
  <si>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</si>
  <si>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</si>
  <si>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</si>
  <si>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</si>
  <si>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</si>
  <si>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</si>
  <si>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</si>
  <si>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</si>
  <si>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</si>
  <si>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</si>
  <si>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</si>
  <si>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</si>
  <si>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</si>
  <si>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</si>
  <si>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</si>
  <si>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</si>
  <si>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</si>
  <si>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</si>
  <si>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</si>
  <si>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</si>
  <si>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</si>
  <si>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</si>
  <si>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</si>
  <si>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</si>
  <si>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</si>
  <si>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</si>
  <si>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</si>
  <si>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</si>
  <si>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</si>
  <si>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</si>
  <si>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</si>
  <si>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</si>
  <si>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</si>
  <si>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</si>
  <si>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</si>
  <si>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</si>
  <si>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</si>
  <si>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</si>
  <si>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</si>
  <si>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</si>
  <si>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</si>
  <si>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</si>
  <si>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</si>
  <si>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</si>
  <si>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</si>
  <si>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</si>
  <si>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</si>
  <si>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</si>
  <si>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</si>
  <si>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</si>
  <si>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</si>
  <si>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</si>
  <si>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</si>
  <si>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</si>
  <si>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</si>
  <si>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</si>
  <si>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</si>
  <si>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</si>
  <si>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</si>
  <si>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</si>
  <si>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</si>
  <si>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</si>
  <si>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</si>
  <si>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</si>
  <si>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</si>
  <si>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</si>
  <si>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</si>
  <si>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</si>
  <si>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</si>
  <si>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</si>
  <si>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</si>
  <si>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</si>
  <si>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</si>
  <si>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</si>
  <si>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</si>
  <si>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</si>
  <si>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</si>
  <si>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</si>
  <si>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</si>
  <si>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</si>
  <si>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</si>
  <si>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</si>
  <si>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</si>
  <si>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</si>
  <si>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</si>
  <si>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</si>
  <si>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</si>
  <si>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</si>
  <si>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</si>
  <si>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</si>
  <si>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</si>
  <si>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</si>
  <si>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</si>
  <si>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</si>
  <si>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</si>
  <si>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</si>
  <si>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</si>
  <si>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</si>
  <si>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</si>
  <si>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</si>
  <si>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</si>
  <si>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</si>
  <si>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</si>
  <si>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</si>
  <si>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</si>
  <si>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</si>
  <si>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</si>
  <si>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</si>
  <si>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</si>
  <si>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</si>
  <si>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</si>
  <si>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</si>
  <si>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</si>
  <si>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</si>
  <si>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</si>
  <si>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</si>
  <si>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</si>
  <si>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</si>
  <si>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</si>
  <si>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</si>
  <si>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</si>
  <si>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</si>
  <si>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</si>
  <si>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</si>
  <si>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</si>
  <si>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</si>
  <si>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</si>
  <si>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</si>
  <si>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</si>
  <si>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</si>
  <si>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</si>
  <si>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</si>
  <si>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</si>
  <si>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</si>
  <si>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</si>
  <si>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</si>
  <si>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</si>
  <si>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</si>
  <si>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</si>
  <si>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</si>
  <si>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</si>
  <si>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</si>
  <si>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</si>
  <si>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</si>
  <si>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</si>
  <si>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</si>
  <si>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</si>
  <si>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</si>
  <si>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</si>
  <si>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</si>
  <si>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</si>
  <si>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</si>
  <si>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</si>
  <si>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</si>
  <si>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</si>
  <si>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</si>
  <si>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</si>
  <si>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</si>
  <si>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</si>
  <si>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</si>
  <si>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</si>
  <si>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</si>
  <si>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</si>
  <si>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</si>
  <si>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</si>
  <si>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</si>
  <si>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</si>
  <si>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</si>
  <si>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</si>
  <si>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</si>
  <si>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</si>
  <si>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</si>
  <si>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</si>
  <si>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</si>
  <si>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</si>
  <si>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</si>
  <si>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</si>
  <si>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</si>
  <si>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</si>
  <si>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</si>
  <si>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</si>
  <si>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</si>
  <si>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</si>
  <si>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</si>
  <si>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</si>
  <si>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</si>
  <si>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</si>
  <si>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</si>
  <si>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</si>
  <si>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</si>
  <si>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</si>
  <si>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</si>
  <si>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</si>
  <si>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</si>
  <si>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</si>
  <si>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</si>
  <si>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</si>
  <si>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</si>
  <si>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</si>
  <si>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</si>
  <si>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</si>
  <si>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</si>
  <si>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</si>
  <si>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</si>
  <si>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</si>
  <si>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</si>
  <si>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</si>
  <si>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</si>
  <si>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</si>
  <si>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</si>
  <si>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</si>
  <si>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</si>
  <si>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</si>
  <si>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</si>
  <si>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</si>
  <si>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</si>
  <si>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</si>
  <si>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</si>
  <si>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</si>
  <si>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</si>
  <si>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</si>
  <si>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</si>
  <si>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</si>
  <si>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</si>
  <si>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</si>
  <si>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</si>
  <si>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</si>
  <si>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</si>
  <si>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</si>
  <si>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</si>
  <si>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</si>
  <si>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</si>
  <si>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</si>
  <si>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</si>
  <si>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</si>
  <si>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</si>
  <si>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</si>
  <si>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</si>
  <si>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</si>
  <si>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</si>
  <si>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</si>
  <si>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</si>
  <si>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</si>
  <si>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</si>
  <si>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</si>
  <si>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</si>
  <si>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</si>
  <si>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</si>
  <si>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</si>
  <si>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</si>
  <si>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</si>
  <si>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</si>
  <si>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</si>
  <si>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</si>
  <si>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</si>
  <si>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</si>
  <si>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</si>
  <si>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</si>
  <si>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</si>
  <si>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</si>
  <si>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</si>
  <si>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</si>
  <si>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</si>
  <si>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</si>
  <si>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</si>
  <si>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</si>
  <si>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</si>
  <si>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</si>
  <si>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</si>
  <si>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</si>
  <si>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</si>
  <si>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</si>
  <si>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</si>
  <si>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</si>
  <si>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</si>
  <si>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</si>
  <si>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</si>
  <si>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</si>
  <si>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</si>
  <si>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</si>
  <si>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</si>
  <si>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</si>
  <si>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</si>
  <si>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</si>
  <si>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</si>
  <si>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</si>
  <si>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</si>
  <si>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</si>
  <si>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</si>
  <si>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</si>
  <si>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</si>
  <si>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</si>
  <si>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</si>
  <si>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</si>
  <si>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</si>
  <si>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</si>
  <si>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</si>
  <si>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</si>
  <si>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</si>
  <si>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</si>
  <si>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</si>
  <si>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</si>
  <si>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</si>
  <si>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</si>
  <si>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</si>
  <si>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</si>
  <si>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</si>
  <si>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</si>
  <si>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</si>
  <si>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</si>
  <si>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</si>
  <si>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</si>
  <si>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</si>
  <si>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</si>
  <si>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</si>
  <si>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</si>
  <si>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</si>
  <si>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</si>
  <si>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</si>
  <si>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</si>
  <si>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</si>
  <si>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</si>
  <si>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</si>
  <si>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</si>
  <si>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</si>
  <si>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</si>
  <si>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</si>
  <si>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</si>
  <si>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</si>
  <si>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</si>
  <si>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</si>
  <si>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</si>
  <si>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</si>
  <si>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</si>
  <si>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</si>
  <si>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</si>
  <si>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</si>
  <si>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</si>
  <si>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</si>
  <si>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</si>
  <si>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</si>
  <si>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</si>
  <si>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</si>
  <si>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</si>
  <si>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</si>
  <si>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</si>
  <si>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</si>
  <si>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</si>
  <si>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</si>
  <si>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</si>
  <si>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</si>
  <si>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</si>
  <si>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</si>
  <si>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</si>
  <si>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</si>
  <si>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</si>
  <si>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</si>
  <si>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</si>
  <si>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</si>
  <si>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</si>
  <si>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</si>
  <si>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</si>
  <si>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</si>
  <si>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</si>
  <si>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</si>
  <si>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</si>
  <si>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</si>
  <si>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</si>
  <si>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</si>
  <si>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</si>
  <si>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</si>
  <si>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</si>
  <si>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</si>
  <si>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</si>
  <si>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</si>
  <si>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</si>
  <si>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</si>
  <si>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</si>
  <si>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</si>
  <si>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</si>
  <si>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</si>
  <si>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</si>
  <si>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</si>
  <si>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</si>
  <si>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</si>
  <si>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</si>
  <si>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</si>
  <si>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</si>
  <si>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</si>
  <si>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</si>
  <si>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</si>
  <si>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</si>
  <si>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</si>
  <si>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</si>
  <si>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</si>
  <si>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</si>
  <si>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</si>
  <si>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</si>
  <si>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</si>
  <si>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</si>
  <si>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</si>
  <si>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</si>
  <si>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</si>
  <si>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</si>
  <si>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</si>
  <si>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</si>
  <si>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</si>
  <si>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</si>
  <si>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</si>
  <si>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</si>
  <si>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</si>
  <si>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</si>
  <si>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</si>
  <si>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</si>
  <si>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</si>
  <si>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</si>
  <si>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</si>
  <si>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</si>
  <si>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</si>
  <si>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</si>
  <si>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</si>
  <si>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</si>
  <si>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</si>
  <si>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</si>
  <si>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</si>
  <si>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</si>
  <si>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</si>
  <si>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</si>
  <si>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</si>
  <si>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</si>
  <si>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</si>
  <si>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</si>
  <si>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</si>
  <si>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</si>
  <si>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</si>
  <si>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</si>
  <si>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</si>
  <si>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</si>
  <si>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</si>
  <si>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</si>
  <si>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</si>
  <si>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</si>
  <si>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</si>
  <si>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</si>
  <si>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</si>
  <si>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</si>
  <si>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</si>
  <si>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</si>
  <si>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</si>
  <si>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</si>
  <si>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</si>
  <si>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</si>
  <si>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</si>
  <si>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</si>
  <si>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</si>
  <si>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</si>
  <si>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</si>
  <si>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</si>
  <si>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</si>
  <si>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</si>
  <si>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</si>
  <si>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</si>
  <si>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</si>
  <si>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</si>
  <si>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</si>
  <si>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</si>
  <si>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</si>
  <si>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</si>
  <si>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</si>
  <si>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</si>
  <si>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</si>
  <si>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</si>
  <si>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</si>
  <si>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</si>
  <si>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</si>
  <si>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</si>
  <si>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</si>
  <si>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</si>
  <si>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</si>
  <si>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</si>
  <si>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</si>
  <si>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</si>
  <si>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</si>
  <si>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</si>
  <si>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</si>
  <si>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</si>
  <si>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</si>
  <si>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</si>
  <si>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</si>
  <si>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</si>
  <si>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</si>
  <si>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</si>
  <si>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</si>
  <si>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</si>
  <si>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</si>
  <si>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</si>
  <si>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</si>
  <si>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</si>
  <si>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</si>
  <si>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</si>
  <si>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</si>
  <si>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</si>
  <si>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</si>
  <si>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</si>
  <si>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</si>
  <si>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</si>
  <si>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</si>
  <si>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</si>
  <si>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</si>
  <si>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</si>
  <si>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</si>
  <si>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</si>
  <si>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</si>
  <si>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</si>
  <si>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</si>
  <si>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</si>
  <si>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</si>
  <si>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</si>
  <si>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</si>
  <si>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</si>
  <si>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</si>
  <si>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</si>
  <si>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</si>
  <si>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</si>
  <si>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</si>
  <si>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</si>
  <si>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</si>
  <si>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</si>
  <si>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</si>
  <si>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</si>
  <si>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</si>
  <si>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</si>
  <si>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</si>
  <si>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</si>
  <si>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</si>
  <si>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</si>
  <si>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</si>
  <si>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</si>
  <si>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</si>
  <si>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</si>
  <si>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</si>
  <si>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</si>
  <si>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</si>
  <si>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</si>
  <si>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</si>
  <si>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</si>
  <si>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</si>
  <si>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</si>
  <si>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</si>
  <si>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</si>
  <si>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</si>
  <si>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</si>
  <si>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</si>
  <si>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</si>
  <si>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</si>
  <si>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</si>
  <si>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</si>
  <si>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</si>
  <si>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</si>
  <si>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</si>
  <si>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</si>
  <si>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</si>
  <si>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</si>
  <si>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</si>
  <si>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</si>
  <si>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</si>
  <si>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</si>
  <si>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</si>
  <si>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</si>
  <si>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</si>
  <si>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</si>
  <si>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</si>
  <si>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</si>
  <si>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</si>
  <si>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</si>
  <si>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</si>
  <si>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</si>
  <si>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</si>
  <si>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</si>
  <si>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</si>
  <si>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</si>
  <si>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</si>
  <si>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</si>
  <si>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</si>
  <si>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</si>
  <si>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</si>
  <si>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</si>
  <si>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</si>
  <si>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</si>
  <si>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</si>
  <si>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</si>
  <si>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</si>
  <si>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</si>
  <si>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</si>
  <si>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</si>
  <si>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</si>
  <si>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</si>
  <si>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</si>
  <si>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</si>
  <si>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</si>
  <si>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</si>
  <si>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</si>
  <si>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</si>
  <si>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</si>
  <si>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</si>
  <si>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</si>
  <si>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</si>
  <si>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</si>
  <si>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</si>
  <si>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</si>
  <si>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</si>
  <si>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</si>
  <si>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</si>
  <si>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</si>
  <si>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</si>
  <si>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</si>
  <si>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</si>
  <si>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</si>
  <si>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</si>
  <si>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</si>
  <si>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</si>
  <si>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</si>
  <si>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</si>
  <si>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</si>
  <si>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</si>
  <si>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</si>
  <si>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</si>
  <si>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</si>
  <si>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</si>
  <si>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</si>
  <si>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</si>
  <si>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</si>
  <si>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</si>
  <si>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</si>
  <si>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</si>
  <si>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</si>
  <si>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</si>
  <si>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</si>
  <si>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</si>
  <si>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</si>
  <si>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</si>
  <si>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</si>
  <si>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</si>
  <si>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</si>
  <si>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</si>
  <si>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</si>
  <si>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</si>
  <si>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</si>
  <si>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</si>
  <si>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</si>
  <si>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</si>
  <si>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</si>
  <si>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</si>
  <si>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</si>
  <si>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</si>
  <si>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</si>
  <si>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</si>
  <si>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</si>
  <si>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</si>
  <si>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</si>
  <si>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</si>
  <si>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</si>
  <si>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</si>
  <si>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</si>
  <si>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</si>
  <si>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</si>
  <si>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</si>
  <si>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</si>
  <si>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</si>
  <si>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</si>
  <si>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</si>
  <si>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</si>
  <si>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</si>
  <si>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</si>
  <si>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</si>
  <si>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</si>
  <si>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</si>
  <si>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</si>
  <si>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</si>
  <si>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</si>
  <si>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</si>
  <si>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</si>
  <si>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</si>
  <si>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</si>
  <si>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</si>
  <si>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</si>
  <si>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</si>
  <si>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</si>
  <si>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</si>
  <si>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</si>
  <si>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</si>
  <si>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</si>
  <si>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</si>
  <si>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</si>
  <si>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</si>
  <si>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</si>
  <si>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</si>
  <si>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</si>
  <si>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</si>
  <si>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</si>
  <si>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</si>
  <si>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</si>
  <si>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</si>
  <si>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</si>
  <si>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</si>
  <si>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</si>
  <si>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</si>
  <si>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</si>
  <si>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</si>
  <si>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</si>
  <si>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</si>
  <si>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</si>
  <si>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</si>
  <si>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</si>
  <si>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</si>
  <si>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</si>
  <si>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</si>
  <si>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</si>
  <si>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</si>
  <si>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</si>
  <si>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</si>
  <si>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</si>
  <si>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</si>
  <si>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</si>
  <si>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</si>
  <si>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</si>
  <si>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</si>
  <si>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</si>
  <si>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</si>
  <si>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</si>
  <si>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</si>
  <si>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</si>
  <si>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</si>
  <si>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</si>
  <si>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</si>
  <si>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</si>
  <si>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</si>
  <si>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</si>
  <si>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</si>
  <si>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</si>
  <si>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</si>
  <si>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</si>
  <si>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</si>
  <si>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</si>
  <si>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</si>
  <si>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</si>
  <si>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</si>
  <si>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</si>
  <si>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</si>
  <si>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</si>
  <si>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</si>
  <si>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</si>
  <si>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</si>
  <si>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</si>
  <si>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</si>
  <si>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</si>
  <si>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</si>
  <si>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</si>
  <si>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</si>
  <si>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</si>
  <si>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</si>
  <si>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</si>
  <si>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</si>
  <si>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</si>
  <si>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</si>
  <si>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</si>
  <si>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</si>
  <si>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</si>
  <si>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</si>
  <si>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</si>
  <si>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</si>
  <si>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</si>
  <si>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</si>
  <si>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</si>
  <si>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</si>
  <si>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</si>
  <si>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</si>
  <si>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</si>
  <si>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</si>
  <si>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</si>
  <si>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</si>
  <si>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</si>
  <si>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</si>
  <si>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</si>
  <si>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</si>
  <si>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</si>
  <si>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</si>
  <si>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</si>
  <si>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</si>
  <si>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</si>
  <si>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</si>
  <si>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</si>
  <si>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</si>
  <si>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</si>
  <si>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</si>
  <si>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</si>
  <si>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</si>
  <si>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</si>
  <si>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</si>
  <si>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</si>
  <si>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</si>
  <si>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</si>
  <si>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</si>
  <si>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</si>
  <si>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</si>
  <si>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</si>
  <si>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</si>
  <si>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</si>
  <si>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</si>
  <si>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</si>
  <si>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</si>
  <si>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</si>
  <si>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</si>
  <si>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</si>
  <si>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</si>
  <si>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</si>
  <si>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</si>
  <si>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</si>
  <si>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</si>
  <si>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</si>
  <si>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</si>
  <si>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</si>
  <si>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</si>
  <si>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</si>
  <si>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</si>
  <si>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</si>
  <si>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</si>
  <si>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</si>
  <si>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</si>
  <si>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</si>
  <si>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</si>
  <si>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</si>
  <si>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</si>
  <si>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</si>
  <si>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</si>
  <si>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</si>
  <si>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</si>
  <si>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</si>
  <si>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</si>
  <si>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</si>
  <si>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</si>
  <si>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</si>
  <si>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</si>
  <si>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</si>
  <si>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</si>
  <si>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</si>
  <si>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</si>
  <si>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</si>
  <si>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</si>
  <si>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</si>
  <si>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</si>
  <si>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</si>
  <si>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</si>
  <si>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</si>
  <si>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</si>
  <si>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</si>
  <si>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</si>
  <si>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</si>
  <si>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</si>
  <si>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</si>
  <si>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</si>
  <si>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</si>
  <si>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</si>
  <si>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</si>
  <si>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</si>
  <si>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</si>
  <si>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</si>
  <si>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</si>
  <si>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</si>
  <si>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</si>
  <si>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</si>
  <si>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</si>
  <si>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</si>
  <si>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</si>
  <si>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</si>
  <si>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</si>
  <si>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</si>
  <si>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</si>
  <si>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</si>
  <si>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</si>
  <si>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</si>
  <si>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</si>
  <si>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</si>
  <si>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</si>
  <si>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</si>
  <si>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</si>
  <si>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</si>
  <si>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</si>
  <si>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</si>
  <si>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</si>
  <si>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</si>
  <si>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</si>
  <si>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</si>
  <si>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</si>
  <si>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</si>
  <si>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</si>
  <si>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</si>
  <si>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</si>
  <si>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</si>
  <si>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</si>
  <si>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</si>
  <si>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</si>
  <si>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</si>
  <si>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</si>
  <si>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</si>
  <si>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</si>
  <si>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</si>
  <si>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</si>
  <si>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</si>
  <si>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</si>
  <si>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</si>
  <si>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</si>
  <si>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</si>
  <si>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</si>
  <si>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</si>
  <si>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</si>
  <si>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</si>
  <si>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</si>
  <si>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</si>
  <si>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</si>
  <si>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</si>
  <si>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</si>
  <si>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</si>
  <si>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</si>
  <si>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</si>
  <si>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</si>
  <si>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</si>
  <si>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</si>
  <si>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</si>
  <si>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</si>
  <si>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</si>
  <si>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</si>
  <si>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</si>
  <si>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</si>
  <si>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</si>
  <si>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</si>
  <si>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</si>
  <si>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</si>
  <si>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</si>
  <si>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</si>
  <si>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</si>
  <si>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</si>
  <si>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</si>
  <si>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</si>
  <si>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</si>
  <si>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</si>
  <si>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</si>
  <si>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</si>
  <si>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</si>
  <si>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</si>
  <si>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</si>
  <si>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</si>
  <si>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</si>
  <si>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</si>
  <si>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</si>
  <si>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</si>
  <si>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</si>
  <si>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</si>
  <si>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</si>
  <si>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</si>
  <si>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</si>
  <si>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</si>
  <si>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</si>
  <si>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</si>
  <si>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</si>
  <si>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</si>
  <si>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</si>
  <si>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</si>
  <si>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</si>
  <si>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</si>
  <si>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</si>
  <si>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</si>
  <si>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</si>
  <si>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</si>
  <si>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</si>
  <si>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</si>
  <si>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</si>
  <si>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</si>
  <si>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</si>
  <si>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</si>
  <si>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</si>
  <si>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</si>
  <si>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</si>
  <si>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</si>
  <si>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</si>
  <si>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</si>
  <si>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</si>
  <si>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</si>
  <si>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</si>
  <si>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</si>
  <si>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</si>
  <si>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</si>
  <si>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</si>
  <si>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</si>
  <si>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</si>
  <si>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</si>
  <si>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</si>
  <si>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</si>
  <si>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</si>
  <si>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</si>
  <si>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</si>
  <si>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</si>
  <si>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</si>
  <si>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</si>
  <si>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</si>
  <si>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</si>
  <si>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</si>
  <si>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</si>
  <si>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</si>
  <si>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</si>
  <si>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</si>
  <si>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</si>
  <si>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</si>
  <si>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</si>
  <si>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</si>
  <si>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</si>
  <si>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</si>
  <si>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</si>
  <si>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</si>
  <si>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</si>
  <si>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</si>
  <si>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</si>
  <si>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</si>
  <si>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</si>
  <si>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</si>
  <si>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</si>
  <si>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</si>
  <si>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</si>
  <si>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</si>
  <si>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</si>
  <si>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</si>
  <si>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</si>
  <si>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</si>
  <si>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</si>
  <si>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</si>
  <si>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</si>
  <si>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</si>
  <si>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</si>
  <si>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</si>
  <si>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</si>
  <si>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</si>
  <si>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</si>
  <si>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</si>
  <si>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</si>
  <si>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</si>
  <si>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</si>
  <si>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</si>
  <si>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</si>
  <si>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</si>
  <si>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</si>
  <si>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</si>
  <si>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</si>
  <si>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</si>
  <si>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</si>
  <si>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</si>
  <si>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</si>
  <si>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</si>
  <si>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</si>
  <si>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</si>
  <si>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</si>
  <si>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</si>
  <si>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</si>
  <si>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</si>
  <si>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</si>
  <si>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</si>
  <si>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</si>
  <si>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</si>
  <si>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</si>
  <si>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</si>
  <si>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</si>
  <si>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</si>
  <si>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</si>
  <si>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</si>
  <si>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</si>
  <si>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</si>
  <si>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</si>
  <si>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</si>
  <si>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</si>
  <si>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</si>
  <si>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</si>
  <si>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</si>
  <si>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</si>
  <si>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</si>
  <si>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</si>
  <si>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</si>
  <si>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</si>
  <si>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</si>
  <si>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</si>
  <si>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</si>
  <si>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</si>
  <si>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</si>
  <si>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</si>
  <si>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</si>
  <si>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</si>
  <si>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</si>
  <si>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</si>
  <si>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</si>
  <si>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</si>
  <si>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</si>
  <si>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</si>
  <si>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</si>
  <si>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</si>
  <si>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</si>
  <si>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</si>
  <si>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</si>
  <si>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</si>
  <si>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</si>
  <si>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</si>
  <si>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</si>
  <si>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</si>
  <si>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</si>
  <si>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</si>
  <si>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</si>
  <si>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</si>
  <si>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</si>
  <si>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</si>
  <si>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</si>
  <si>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</si>
  <si>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</si>
  <si>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</si>
  <si>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</si>
  <si>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</si>
  <si>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</si>
  <si>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</si>
  <si>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</si>
  <si>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</si>
  <si>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</si>
  <si>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</si>
  <si>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</si>
  <si>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</si>
  <si>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</si>
  <si>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</si>
  <si>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</si>
  <si>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</si>
  <si>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</si>
  <si>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</si>
  <si>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</si>
  <si>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</si>
  <si>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</si>
  <si>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</si>
  <si>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</si>
  <si>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</si>
  <si>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</si>
  <si>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</si>
  <si>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</si>
  <si>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</si>
  <si>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</si>
  <si>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</si>
  <si>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</si>
  <si>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</si>
  <si>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</si>
  <si>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</si>
  <si>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</si>
  <si>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</si>
  <si>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</si>
  <si>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</si>
  <si>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</si>
  <si>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</si>
  <si>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</si>
  <si>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</si>
  <si>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</si>
  <si>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</si>
  <si>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</si>
  <si>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</si>
  <si>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</si>
  <si>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</si>
  <si>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</si>
  <si>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</si>
  <si>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</si>
  <si>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</si>
  <si>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</si>
  <si>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</si>
  <si>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</si>
  <si>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</si>
  <si>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</si>
  <si>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</si>
  <si>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</si>
  <si>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</si>
  <si>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</si>
  <si>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</si>
  <si>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</si>
  <si>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</si>
  <si>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</si>
  <si>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</si>
  <si>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</si>
  <si>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</si>
  <si>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</si>
  <si>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</si>
  <si>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</si>
  <si>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</si>
  <si>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</si>
  <si>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</si>
  <si>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</si>
  <si>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</si>
  <si>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</si>
  <si>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</si>
  <si>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</si>
  <si>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</si>
  <si>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</si>
  <si>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</si>
  <si>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</si>
  <si>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</si>
  <si>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</si>
  <si>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</si>
  <si>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</si>
  <si>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</si>
  <si>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</si>
  <si>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</si>
  <si>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</si>
  <si>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</si>
  <si>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</si>
  <si>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</si>
  <si>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</si>
  <si>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</si>
  <si>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</si>
  <si>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</si>
  <si>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</si>
  <si>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</si>
  <si>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</si>
  <si>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</si>
  <si>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</si>
  <si>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</si>
  <si>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</si>
  <si>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</si>
  <si>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</si>
  <si>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</si>
  <si>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</si>
  <si>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</si>
  <si>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</si>
  <si>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</si>
  <si>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</si>
  <si>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</si>
  <si>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</si>
  <si>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</si>
  <si>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</si>
  <si>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</si>
  <si>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</si>
  <si>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</si>
  <si>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</si>
  <si>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</si>
  <si>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</si>
  <si>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</si>
  <si>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</si>
  <si>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</si>
  <si>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</si>
  <si>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</si>
  <si>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</si>
  <si>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</si>
  <si>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</si>
  <si>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</si>
  <si>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</si>
  <si>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</si>
  <si>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</si>
  <si>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</si>
  <si>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</si>
  <si>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</si>
  <si>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</si>
  <si>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</si>
  <si>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</si>
  <si>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</si>
  <si>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</si>
  <si>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</si>
  <si>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</si>
  <si>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</si>
  <si>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</si>
  <si>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</si>
  <si>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</si>
  <si>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</si>
  <si>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</si>
  <si>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</si>
  <si>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</si>
  <si>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</si>
  <si>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</si>
  <si>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</si>
  <si>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</si>
  <si>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</si>
  <si>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</si>
  <si>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</si>
  <si>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</si>
  <si>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</si>
  <si>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</si>
  <si>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</si>
  <si>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</si>
  <si>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</si>
  <si>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</si>
  <si>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</si>
  <si>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</si>
  <si>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</si>
  <si>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</si>
  <si>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</si>
  <si>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</si>
  <si>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</si>
  <si>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</si>
  <si>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</si>
  <si>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</si>
  <si>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</si>
  <si>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</si>
  <si>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</si>
  <si>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</si>
  <si>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</si>
  <si>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</si>
  <si>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</si>
  <si>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</si>
  <si>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</si>
  <si>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</si>
  <si>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</si>
  <si>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</si>
  <si>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</si>
  <si>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</si>
  <si>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</si>
  <si>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</si>
  <si>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</si>
  <si>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</si>
  <si>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</si>
  <si>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</si>
  <si>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</si>
  <si>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</si>
  <si>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</si>
  <si>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</si>
  <si>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</si>
  <si>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</si>
  <si>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</si>
  <si>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</si>
  <si>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</si>
  <si>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</si>
  <si>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</si>
  <si>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</si>
  <si>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</si>
  <si>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</si>
  <si>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</si>
  <si>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</si>
  <si>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</si>
  <si>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</si>
  <si>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</si>
  <si>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</si>
  <si>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</si>
  <si>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</si>
  <si>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</si>
  <si>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</si>
  <si>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</si>
  <si>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</si>
  <si>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</si>
  <si>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</si>
  <si>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</si>
  <si>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</si>
  <si>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</si>
  <si>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</si>
  <si>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</si>
  <si>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</si>
  <si>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</si>
  <si>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</si>
  <si>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</si>
  <si>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</si>
  <si>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</si>
  <si>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</si>
  <si>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</si>
  <si>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</si>
  <si>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</si>
  <si>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</si>
  <si>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</si>
  <si>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</si>
  <si>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</si>
  <si>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</si>
  <si>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</si>
  <si>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</si>
  <si>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</si>
  <si>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</si>
  <si>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</si>
  <si>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</si>
  <si>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</si>
  <si>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</si>
  <si>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</si>
  <si>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</si>
  <si>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</si>
  <si>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</si>
  <si>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</si>
  <si>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</si>
  <si>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</si>
  <si>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</si>
  <si>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</si>
  <si>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</si>
  <si>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</si>
  <si>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</si>
  <si>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</si>
  <si>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</si>
  <si>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</si>
  <si>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</si>
  <si>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</si>
  <si>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</si>
  <si>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</si>
  <si>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</si>
  <si>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</si>
  <si>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</si>
  <si>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</si>
  <si>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</si>
  <si>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</si>
  <si>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</si>
  <si>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</si>
  <si>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</si>
  <si>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</si>
  <si>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</si>
  <si>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</si>
  <si>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</si>
  <si>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</si>
  <si>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</si>
  <si>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</si>
  <si>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</si>
  <si>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</si>
  <si>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</si>
  <si>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</si>
  <si>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</si>
  <si>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</si>
  <si>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</si>
  <si>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</si>
  <si>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</si>
  <si>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</si>
  <si>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</si>
  <si>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</si>
  <si>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</si>
  <si>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</si>
  <si>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</si>
  <si>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</si>
  <si>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</si>
  <si>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</si>
  <si>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</si>
  <si>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</si>
  <si>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</si>
  <si>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</si>
  <si>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</si>
  <si>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</si>
  <si>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</si>
  <si>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</si>
  <si>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</si>
  <si>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</si>
  <si>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</si>
  <si>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</si>
  <si>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</si>
  <si>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</si>
  <si>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</si>
  <si>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</si>
  <si>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</si>
  <si>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</si>
  <si>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</si>
  <si>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</si>
  <si>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</si>
  <si>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</si>
  <si>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</si>
  <si>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</si>
  <si>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</si>
  <si>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</si>
  <si>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</si>
  <si>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</si>
  <si>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</si>
  <si>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</si>
  <si>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</si>
  <si>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</si>
  <si>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</si>
  <si>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</si>
  <si>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</si>
  <si>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</si>
  <si>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</si>
  <si>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</si>
  <si>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</si>
  <si>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</si>
  <si>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</si>
  <si>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</si>
  <si>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</si>
  <si>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</si>
  <si>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</si>
  <si>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</si>
  <si>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</si>
  <si>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</si>
  <si>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</si>
  <si>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</si>
  <si>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</si>
  <si>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</si>
  <si>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</si>
  <si>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</si>
  <si>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</si>
  <si>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</si>
  <si>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</si>
  <si>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</si>
  <si>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</si>
  <si>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</si>
  <si>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</si>
  <si>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</si>
  <si>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</si>
  <si>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</si>
  <si>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</si>
  <si>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</si>
  <si>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</si>
  <si>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</si>
  <si>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</si>
  <si>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</si>
  <si>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</si>
  <si>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</si>
  <si>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</si>
  <si>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</si>
  <si>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</si>
  <si>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</si>
  <si>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</si>
  <si>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</si>
  <si>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</si>
  <si>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</si>
  <si>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</si>
  <si>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</si>
  <si>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</si>
  <si>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</si>
  <si>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</si>
  <si>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</si>
  <si>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</si>
  <si>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</si>
  <si>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</si>
  <si>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</si>
  <si>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</si>
  <si>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</si>
  <si>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</si>
  <si>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</si>
  <si>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</si>
  <si>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</si>
  <si>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</si>
  <si>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</si>
  <si>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</si>
  <si>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</si>
  <si>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</si>
  <si>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</si>
  <si>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</si>
  <si>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</si>
  <si>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</si>
  <si>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</si>
  <si>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</si>
  <si>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</si>
  <si>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</si>
  <si>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</si>
  <si>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</si>
  <si>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</si>
  <si>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</si>
  <si>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</si>
  <si>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</si>
  <si>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</si>
  <si>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</si>
  <si>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</si>
  <si>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</si>
  <si>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</si>
  <si>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</si>
  <si>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</si>
  <si>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</si>
  <si>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</si>
  <si>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</si>
  <si>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</si>
  <si>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</si>
  <si>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</si>
  <si>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</si>
  <si>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</si>
  <si>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</si>
  <si>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</si>
  <si>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</si>
  <si>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</si>
  <si>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</si>
  <si>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</si>
  <si>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</si>
  <si>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</si>
  <si>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</si>
  <si>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</si>
  <si>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</si>
  <si>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</si>
  <si>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</si>
  <si>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</si>
  <si>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</si>
  <si>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</si>
  <si>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</si>
  <si>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</si>
  <si>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</si>
  <si>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</si>
  <si>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</si>
  <si>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</si>
  <si>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</si>
  <si>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</si>
  <si>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</si>
  <si>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</si>
  <si>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</si>
  <si>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</si>
  <si>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</si>
  <si>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</si>
  <si>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</si>
  <si>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</si>
  <si>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</si>
  <si>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</si>
  <si>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</si>
  <si>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</si>
  <si>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</si>
  <si>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</si>
  <si>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</si>
  <si>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</si>
  <si>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</si>
  <si>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</si>
  <si>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</si>
  <si>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</si>
  <si>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</si>
  <si>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</si>
  <si>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</si>
  <si>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</si>
  <si>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</si>
  <si>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</si>
  <si>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</si>
  <si>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</si>
  <si>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</si>
  <si>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</si>
  <si>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</si>
  <si>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</si>
  <si>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</si>
  <si>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</si>
  <si>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</si>
  <si>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</si>
  <si>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</si>
  <si>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</si>
  <si>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</si>
  <si>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</si>
  <si>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</si>
  <si>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</si>
  <si>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</si>
  <si>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</si>
  <si>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</si>
  <si>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</si>
  <si>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</si>
  <si>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</si>
  <si>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</si>
  <si>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</si>
  <si>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</si>
  <si>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</si>
  <si>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</si>
  <si>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</si>
  <si>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</si>
  <si>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</si>
  <si>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</si>
  <si>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</si>
  <si>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</si>
  <si>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</si>
  <si>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</si>
  <si>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</si>
  <si>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</si>
  <si>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</si>
  <si>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</si>
  <si>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</si>
  <si>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</si>
  <si>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</si>
  <si>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</si>
  <si>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</si>
  <si>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</si>
  <si>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</si>
  <si>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</si>
  <si>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</si>
  <si>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</si>
  <si>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</si>
  <si>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</si>
  <si>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</si>
  <si>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</si>
  <si>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</si>
  <si>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</si>
  <si>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</si>
  <si>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</si>
  <si>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</si>
  <si>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</si>
  <si>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</si>
  <si>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</si>
  <si>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</si>
  <si>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</si>
  <si>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</si>
  <si>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</si>
  <si>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</si>
  <si>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</si>
  <si>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</si>
  <si>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</si>
  <si>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</si>
  <si>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</si>
  <si>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</si>
  <si>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</si>
  <si>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</si>
  <si>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</si>
  <si>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</si>
  <si>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</si>
  <si>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</si>
  <si>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</si>
  <si>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</si>
  <si>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</si>
  <si>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</si>
  <si>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</si>
  <si>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</si>
  <si>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</si>
  <si>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</si>
  <si>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</si>
  <si>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</si>
  <si>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</si>
  <si>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</si>
  <si>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</si>
  <si>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</si>
  <si>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</si>
  <si>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</si>
  <si>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</si>
  <si>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</si>
  <si>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</si>
  <si>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</si>
  <si>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</si>
  <si>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</si>
  <si>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</si>
  <si>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</si>
  <si>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</si>
  <si>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</si>
  <si>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</si>
  <si>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</si>
  <si>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</si>
  <si>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</si>
  <si>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</si>
  <si>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</si>
  <si>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</si>
  <si>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</si>
  <si>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</si>
  <si>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</si>
  <si>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</si>
  <si>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</si>
  <si>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</si>
  <si>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</si>
  <si>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</si>
  <si>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</si>
  <si>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</si>
  <si>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</si>
  <si>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</si>
  <si>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</si>
  <si>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</si>
  <si>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</si>
  <si>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</si>
  <si>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</si>
  <si>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</si>
  <si>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</si>
  <si>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</si>
  <si>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</si>
  <si>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</si>
  <si>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</si>
  <si>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</si>
  <si>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</si>
  <si>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</si>
  <si>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</si>
  <si>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</si>
  <si>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</si>
  <si>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</si>
  <si>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</si>
  <si>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</si>
  <si>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</si>
  <si>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</si>
  <si>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</si>
  <si>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</si>
  <si>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</si>
  <si>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</si>
  <si>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</si>
  <si>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</si>
  <si>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</si>
  <si>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</si>
  <si>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</si>
  <si>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</si>
  <si>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</si>
  <si>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</si>
  <si>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</si>
  <si>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</si>
  <si>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</si>
  <si>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</si>
  <si>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</si>
  <si>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</si>
  <si>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</si>
  <si>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</si>
  <si>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</si>
  <si>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</si>
  <si>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</si>
  <si>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</si>
  <si>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</si>
  <si>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</si>
  <si>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</si>
  <si>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</si>
  <si>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</si>
  <si>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</si>
  <si>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</si>
  <si>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</si>
  <si>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</si>
  <si>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</si>
  <si>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</si>
  <si>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</si>
  <si>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</si>
  <si>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</si>
  <si>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</si>
  <si>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</si>
  <si>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</si>
  <si>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</si>
  <si>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</si>
  <si>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</si>
  <si>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</si>
  <si>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</si>
  <si>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</si>
  <si>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</si>
  <si>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</si>
  <si>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</si>
  <si>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</si>
  <si>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</si>
  <si>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</si>
  <si>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</si>
  <si>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</si>
  <si>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</si>
  <si>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</si>
  <si>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</si>
  <si>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</si>
  <si>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</si>
  <si>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</si>
  <si>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</si>
  <si>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</si>
  <si>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</si>
  <si>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</si>
  <si>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</si>
  <si>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</si>
  <si>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</si>
  <si>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</si>
  <si>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</si>
  <si>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</si>
  <si>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</si>
  <si>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</si>
  <si>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</si>
  <si>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</si>
  <si>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</si>
  <si>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</si>
  <si>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</si>
  <si>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</si>
  <si>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</si>
  <si>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</si>
  <si>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</si>
  <si>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</si>
  <si>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</si>
  <si>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</si>
  <si>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</si>
  <si>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</si>
  <si>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</si>
  <si>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</si>
  <si>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</si>
  <si>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</si>
  <si>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</si>
  <si>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</si>
  <si>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</si>
  <si>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</si>
  <si>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</si>
  <si>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</si>
  <si>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</si>
  <si>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</si>
  <si>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</si>
  <si>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</si>
  <si>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</si>
  <si>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</si>
  <si>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</si>
  <si>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</si>
  <si>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</si>
  <si>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</si>
  <si>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</si>
  <si>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</si>
  <si>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</si>
  <si>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</si>
  <si>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</si>
  <si>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</si>
  <si>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</si>
  <si>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</si>
  <si>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</si>
  <si>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</si>
  <si>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</si>
  <si>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</si>
  <si>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</si>
  <si>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</si>
  <si>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</si>
  <si>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</si>
  <si>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</si>
  <si>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</si>
  <si>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</si>
  <si>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</si>
  <si>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</si>
  <si>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</si>
  <si>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</si>
  <si>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</si>
  <si>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</si>
  <si>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</si>
  <si>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</si>
  <si>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</si>
  <si>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</si>
  <si>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</si>
  <si>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</si>
  <si>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</si>
  <si>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</si>
  <si>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</si>
  <si>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</si>
  <si>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</si>
  <si>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</si>
  <si>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</si>
  <si>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</si>
  <si>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</si>
  <si>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</si>
  <si>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</si>
  <si>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</si>
  <si>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</si>
  <si>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</si>
  <si>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</si>
  <si>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</si>
  <si>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</si>
  <si>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</si>
  <si>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</si>
  <si>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</si>
  <si>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</si>
  <si>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</si>
  <si>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</si>
  <si>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</si>
  <si>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</si>
  <si>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</si>
  <si>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</si>
  <si>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</si>
  <si>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</si>
  <si>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</si>
  <si>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</si>
  <si>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</si>
  <si>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</si>
  <si>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</si>
  <si>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</si>
  <si>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</si>
  <si>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</si>
  <si>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</si>
  <si>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</si>
  <si>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</si>
  <si>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</si>
  <si>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</si>
  <si>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</si>
  <si>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</si>
  <si>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</si>
  <si>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</si>
  <si>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</si>
  <si>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</si>
  <si>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</si>
  <si>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</si>
  <si>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</si>
  <si>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</si>
  <si>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</si>
  <si>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</si>
  <si>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</si>
  <si>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</si>
  <si>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</si>
  <si>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</si>
  <si>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</si>
  <si>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</si>
  <si>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</si>
  <si>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</si>
  <si>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</si>
  <si>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</si>
  <si>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</si>
  <si>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</si>
  <si>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</si>
  <si>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</si>
  <si>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</si>
  <si>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</si>
  <si>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</si>
  <si>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</si>
  <si>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</si>
  <si>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</si>
  <si>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</si>
  <si>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</si>
  <si>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</si>
  <si>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</si>
  <si>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</si>
  <si>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</si>
  <si>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</si>
  <si>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</si>
  <si>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</si>
  <si>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</si>
  <si>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</si>
  <si>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</si>
  <si>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</si>
  <si>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</si>
  <si>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</si>
  <si>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</si>
  <si>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</si>
  <si>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</si>
  <si>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</si>
  <si>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</si>
  <si>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</si>
  <si>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</si>
  <si>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</si>
  <si>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</si>
  <si>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</si>
  <si>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</si>
  <si>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</si>
  <si>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</si>
  <si>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</si>
  <si>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</si>
  <si>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</si>
  <si>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</si>
  <si>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</si>
  <si>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</si>
  <si>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</si>
  <si>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</si>
  <si>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</si>
  <si>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</si>
  <si>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</si>
  <si>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</si>
  <si>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</si>
  <si>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</si>
  <si>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</si>
  <si>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</si>
  <si>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</si>
  <si>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</si>
  <si>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</si>
  <si>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</si>
  <si>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</si>
  <si>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</si>
  <si>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</si>
  <si>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</si>
  <si>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</si>
  <si>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</si>
  <si>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</si>
  <si>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</si>
  <si>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</si>
  <si>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</si>
  <si>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</si>
  <si>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</si>
  <si>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</si>
  <si>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</si>
  <si>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</si>
  <si>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</si>
  <si>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</si>
  <si>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</si>
  <si>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</si>
  <si>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</si>
  <si>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</si>
  <si>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</si>
  <si>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</si>
  <si>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</si>
  <si>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</si>
  <si>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</si>
  <si>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</si>
  <si>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</si>
  <si>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</si>
  <si>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</si>
  <si>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</si>
  <si>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</si>
  <si>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</si>
  <si>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</si>
  <si>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</si>
  <si>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</si>
  <si>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</si>
  <si>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</si>
  <si>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</si>
  <si>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</si>
  <si>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</si>
  <si>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</si>
  <si>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</si>
  <si>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</si>
  <si>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</si>
  <si>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</si>
  <si>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</si>
  <si>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</si>
  <si>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</si>
  <si>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</si>
  <si>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</si>
  <si>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</si>
  <si>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</si>
  <si>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</si>
  <si>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</si>
  <si>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</si>
  <si>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</si>
  <si>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</si>
  <si>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</si>
  <si>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</si>
  <si>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</si>
  <si>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</si>
  <si>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</si>
  <si>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</si>
  <si>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</si>
  <si>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</si>
  <si>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</si>
  <si>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</si>
  <si>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</si>
  <si>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</si>
  <si>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</si>
  <si>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</si>
  <si>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</si>
  <si>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</si>
  <si>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</si>
  <si>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</si>
  <si>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</si>
  <si>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</si>
  <si>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</si>
  <si>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</si>
  <si>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</si>
  <si>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</si>
  <si>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</si>
  <si>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</si>
  <si>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</si>
  <si>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</si>
  <si>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</si>
  <si>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</si>
  <si>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</si>
  <si>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</si>
  <si>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</si>
  <si>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</si>
  <si>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</si>
  <si>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</si>
  <si>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</si>
  <si>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</si>
  <si>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</si>
  <si>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</si>
  <si>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</si>
  <si>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</si>
  <si>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</si>
  <si>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</si>
  <si>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</si>
  <si>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</si>
  <si>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</si>
  <si>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</si>
  <si>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</si>
  <si>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</si>
  <si>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</si>
  <si>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</si>
  <si>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</si>
  <si>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</si>
  <si>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</si>
  <si>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</si>
  <si>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</si>
  <si>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</si>
  <si>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</si>
  <si>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</si>
  <si>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</si>
  <si>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</si>
  <si>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</si>
  <si>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</si>
  <si>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</si>
  <si>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</si>
  <si>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</si>
  <si>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</si>
  <si>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</si>
  <si>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</si>
  <si>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</si>
  <si>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</si>
  <si>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</si>
  <si>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</si>
  <si>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</si>
  <si>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</si>
  <si>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</si>
  <si>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</si>
  <si>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</si>
  <si>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</si>
  <si>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</si>
  <si>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</si>
  <si>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</si>
  <si>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</si>
  <si>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</si>
  <si>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</si>
  <si>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</si>
  <si>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</si>
  <si>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</si>
  <si>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</si>
  <si>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</si>
  <si>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</si>
  <si>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</si>
  <si>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</si>
  <si>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</si>
  <si>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</si>
  <si>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</si>
  <si>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</si>
  <si>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</si>
  <si>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</si>
  <si>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</si>
  <si>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</si>
  <si>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</si>
  <si>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</si>
  <si>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</si>
  <si>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</si>
  <si>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</si>
  <si>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</si>
  <si>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</si>
  <si>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</si>
  <si>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</si>
  <si>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</si>
  <si>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</si>
  <si>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</si>
  <si>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</si>
  <si>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</si>
  <si>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</si>
  <si>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</si>
  <si>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</si>
  <si>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</si>
  <si>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</si>
  <si>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</si>
  <si>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</si>
  <si>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</si>
  <si>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</si>
  <si>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</si>
  <si>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</si>
  <si>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</si>
  <si>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</si>
  <si>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</si>
  <si>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</si>
  <si>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</si>
  <si>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</si>
  <si>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</si>
  <si>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</si>
  <si>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</si>
  <si>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</si>
  <si>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</si>
  <si>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</si>
  <si>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</si>
  <si>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</si>
  <si>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</si>
  <si>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</si>
  <si>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</si>
  <si>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</si>
  <si>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</si>
  <si>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</si>
  <si>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</si>
  <si>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</si>
  <si>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</si>
  <si>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</si>
  <si>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</si>
  <si>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</si>
  <si>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</si>
  <si>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</si>
  <si>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</si>
  <si>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</si>
  <si>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</si>
  <si>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</si>
  <si>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</si>
  <si>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</si>
  <si>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</si>
  <si>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</si>
  <si>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</si>
  <si>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</si>
  <si>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</si>
  <si>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</si>
  <si>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</si>
  <si>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</si>
  <si>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</si>
  <si>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</si>
  <si>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</si>
  <si>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</si>
  <si>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</si>
  <si>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</si>
  <si>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</si>
  <si>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</si>
  <si>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</si>
  <si>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</si>
  <si>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</si>
  <si>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</si>
  <si>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</si>
  <si>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</si>
  <si>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</si>
  <si>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</si>
  <si>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</si>
  <si>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</si>
  <si>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</si>
  <si>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</si>
  <si>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</si>
  <si>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</si>
  <si>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</si>
  <si>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</si>
  <si>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</si>
  <si>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</si>
  <si>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</si>
  <si>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</si>
  <si>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</si>
  <si>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</si>
  <si>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</si>
  <si>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</si>
  <si>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</si>
  <si>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</si>
  <si>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</si>
  <si>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</si>
  <si>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</si>
  <si>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</si>
  <si>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</si>
  <si>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</si>
  <si>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</si>
  <si>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</si>
  <si>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</si>
  <si>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</si>
  <si>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</si>
  <si>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</si>
  <si>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</si>
  <si>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</si>
  <si>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</si>
  <si>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</si>
  <si>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</si>
  <si>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</si>
  <si>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</si>
  <si>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</si>
  <si>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</si>
  <si>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</si>
  <si>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</si>
  <si>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</si>
  <si>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</si>
  <si>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</si>
  <si>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</si>
  <si>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</si>
  <si>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</si>
  <si>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</si>
  <si>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</si>
  <si>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</si>
  <si>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</si>
  <si>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</si>
  <si>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</si>
  <si>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</si>
  <si>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</si>
  <si>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</si>
  <si>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</si>
  <si>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</si>
  <si>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</si>
  <si>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</si>
  <si>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</si>
  <si>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</si>
  <si>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</si>
  <si>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</si>
  <si>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</si>
  <si>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</si>
  <si>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</si>
  <si>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</si>
  <si>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</si>
  <si>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</si>
  <si>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</si>
  <si>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</si>
  <si>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</si>
  <si>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</si>
  <si>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</si>
  <si>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</si>
  <si>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</si>
  <si>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</si>
  <si>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</si>
  <si>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</si>
  <si>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</si>
  <si>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</si>
  <si>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</si>
  <si>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</si>
  <si>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</si>
  <si>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</si>
  <si>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</si>
  <si>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</si>
  <si>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</si>
  <si>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</si>
  <si>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</si>
  <si>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</si>
  <si>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</si>
  <si>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</si>
  <si>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</si>
  <si>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</si>
  <si>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</si>
  <si>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</si>
  <si>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</si>
  <si>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</si>
  <si>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</si>
  <si>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</si>
  <si>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</si>
  <si>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</si>
  <si>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</si>
  <si>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</si>
  <si>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</si>
  <si>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</si>
  <si>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</si>
  <si>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</si>
  <si>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</si>
  <si>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</si>
  <si>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</si>
  <si>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</si>
  <si>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</si>
  <si>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</si>
  <si>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</si>
  <si>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</si>
  <si>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</si>
  <si>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</si>
  <si>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</si>
  <si>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</si>
  <si>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</si>
  <si>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</si>
  <si>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</si>
  <si>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</si>
  <si>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</si>
  <si>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</si>
  <si>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</si>
  <si>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</si>
  <si>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</si>
  <si>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</si>
  <si>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</si>
  <si>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</si>
  <si>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</si>
  <si>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</si>
  <si>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</si>
  <si>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</si>
  <si>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</si>
  <si>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</si>
  <si>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</si>
  <si>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</si>
  <si>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</si>
  <si>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</si>
  <si>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</si>
  <si>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</si>
  <si>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</si>
  <si>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</si>
  <si>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</si>
  <si>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</si>
  <si>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</si>
  <si>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</si>
  <si>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</si>
  <si>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</si>
  <si>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</si>
  <si>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</si>
  <si>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</si>
  <si>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</si>
  <si>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</si>
  <si>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</si>
  <si>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</si>
  <si>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</si>
  <si>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</si>
  <si>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</si>
  <si>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</si>
  <si>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</si>
  <si>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</si>
  <si>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</si>
  <si>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</si>
  <si>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</si>
  <si>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</si>
  <si>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</si>
  <si>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</si>
  <si>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</si>
  <si>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</si>
  <si>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</si>
  <si>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</si>
  <si>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</si>
  <si>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</si>
  <si>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</si>
  <si>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</si>
  <si>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</si>
  <si>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</si>
  <si>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</si>
  <si>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</si>
  <si>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</si>
  <si>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</si>
  <si>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</si>
  <si>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</si>
  <si>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</si>
  <si>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</si>
  <si>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</si>
  <si>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</si>
  <si>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</si>
  <si>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</si>
  <si>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</si>
  <si>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</si>
  <si>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</si>
  <si>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</si>
  <si>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</si>
  <si>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</si>
  <si>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</si>
  <si>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</si>
  <si>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</si>
  <si>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</si>
  <si>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</si>
  <si>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</si>
  <si>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</si>
  <si>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</si>
  <si>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</si>
  <si>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</si>
  <si>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</si>
  <si>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</si>
  <si>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</si>
  <si>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</si>
  <si>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</si>
  <si>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</si>
  <si>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</si>
  <si>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</si>
  <si>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</si>
  <si>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</si>
  <si>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</si>
  <si>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</si>
  <si>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</si>
  <si>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</si>
  <si>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</si>
  <si>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</si>
  <si>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</si>
  <si>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</si>
  <si>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</si>
  <si>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</si>
  <si>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</si>
  <si>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</si>
  <si>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</si>
  <si>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</si>
  <si>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</si>
  <si>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</si>
  <si>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</si>
  <si>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</si>
  <si>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</si>
  <si>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</si>
  <si>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</si>
  <si>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</si>
  <si>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</si>
  <si>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</si>
  <si>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</si>
  <si>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</si>
  <si>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</si>
  <si>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</si>
  <si>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</si>
  <si>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</si>
  <si>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</si>
  <si>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</si>
  <si>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</si>
  <si>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</si>
  <si>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</si>
  <si>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</si>
  <si>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</si>
  <si>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</si>
  <si>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</si>
  <si>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</si>
  <si>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</si>
  <si>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</si>
  <si>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</si>
  <si>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</si>
  <si>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</si>
  <si>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</si>
  <si>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</si>
  <si>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</si>
  <si>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</si>
  <si>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</si>
  <si>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</si>
  <si>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</si>
  <si>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</si>
  <si>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</si>
  <si>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</si>
  <si>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</si>
  <si>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</si>
  <si>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</si>
  <si>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</si>
  <si>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</si>
  <si>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</si>
  <si>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</si>
  <si>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</si>
  <si>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</si>
  <si>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</si>
  <si>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</si>
  <si>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</si>
  <si>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</si>
  <si>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</si>
  <si>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</si>
  <si>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</si>
  <si>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</si>
  <si>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</si>
  <si>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</si>
  <si>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</si>
  <si>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</si>
  <si>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</si>
  <si>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</si>
  <si>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</si>
  <si>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</si>
  <si>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</si>
  <si>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</si>
  <si>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</si>
  <si>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</si>
  <si>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</si>
  <si>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</si>
  <si>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</si>
  <si>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</si>
  <si>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</si>
  <si>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</si>
  <si>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</si>
  <si>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</si>
  <si>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</si>
  <si>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</si>
  <si>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</si>
  <si>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</si>
  <si>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</si>
  <si>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</si>
  <si>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</si>
  <si>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</si>
  <si>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</si>
  <si>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</si>
  <si>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</si>
  <si>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</si>
  <si>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</si>
  <si>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</si>
  <si>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</si>
  <si>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</si>
  <si>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</si>
  <si>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</si>
  <si>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</si>
  <si>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</si>
  <si>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</si>
  <si>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</si>
  <si>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</si>
  <si>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</si>
  <si>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</si>
  <si>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</si>
  <si>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</si>
  <si>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</si>
  <si>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</si>
  <si>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</si>
  <si>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</si>
  <si>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</si>
  <si>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</si>
  <si>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</si>
  <si>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</si>
  <si>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</si>
  <si>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</si>
  <si>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</si>
  <si>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</si>
  <si>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</si>
  <si>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</si>
  <si>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</si>
  <si>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</si>
  <si>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</si>
  <si>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</si>
  <si>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</si>
  <si>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</si>
  <si>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</si>
  <si>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</si>
  <si>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</si>
  <si>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</si>
  <si>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</si>
  <si>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</si>
  <si>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</si>
  <si>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</si>
  <si>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</si>
  <si>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</si>
  <si>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</si>
  <si>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</si>
  <si>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</si>
  <si>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</si>
  <si>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</si>
  <si>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</si>
  <si>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</si>
  <si>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</si>
  <si>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</si>
  <si>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</si>
  <si>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</si>
  <si>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</si>
  <si>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</si>
  <si>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</si>
  <si>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</si>
  <si>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</si>
  <si>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</si>
  <si>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</si>
  <si>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</si>
  <si>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</si>
  <si>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</si>
  <si>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</si>
  <si>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</si>
  <si>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</si>
  <si>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</si>
  <si>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</si>
  <si>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</si>
  <si>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</si>
  <si>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</si>
  <si>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</si>
  <si>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</si>
  <si>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</si>
  <si>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</si>
  <si>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</si>
  <si>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</si>
  <si>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</si>
  <si>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</si>
  <si>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</si>
  <si>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</si>
  <si>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</si>
  <si>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</si>
  <si>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</si>
  <si>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</si>
  <si>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</si>
  <si>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</si>
  <si>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</si>
  <si>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</si>
  <si>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</si>
  <si>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</si>
  <si>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</si>
  <si>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</si>
  <si>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</si>
  <si>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</si>
  <si>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</si>
  <si>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</si>
  <si>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</si>
  <si>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</si>
  <si>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</si>
  <si>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</si>
  <si>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</si>
  <si>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</si>
  <si>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</si>
  <si>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</si>
  <si>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</si>
  <si>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</si>
  <si>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</si>
  <si>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</si>
  <si>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</si>
  <si>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</si>
  <si>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</si>
  <si>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</si>
  <si>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</si>
  <si>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</si>
  <si>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</si>
  <si>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</si>
  <si>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</si>
  <si>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</si>
  <si>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</si>
  <si>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</si>
  <si>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</si>
  <si>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</si>
  <si>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</si>
  <si>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</si>
  <si>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</si>
  <si>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</si>
  <si>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</si>
  <si>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</si>
  <si>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</si>
  <si>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</si>
  <si>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</si>
  <si>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</si>
  <si>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</si>
  <si>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</si>
  <si>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</si>
  <si>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</si>
  <si>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</si>
  <si>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</si>
  <si>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</si>
  <si>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</si>
  <si>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</si>
  <si>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</si>
  <si>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</si>
  <si>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</si>
  <si>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</si>
  <si>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</si>
  <si>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</si>
  <si>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</si>
  <si>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</si>
  <si>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</si>
  <si>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</si>
  <si>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</si>
  <si>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</si>
  <si>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</si>
  <si>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</si>
  <si>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</si>
  <si>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</si>
  <si>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</si>
  <si>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</si>
  <si>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</si>
  <si>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</si>
  <si>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</si>
  <si>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</si>
  <si>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</si>
  <si>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</si>
  <si>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</si>
  <si>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</si>
  <si>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</si>
  <si>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</si>
  <si>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</si>
  <si>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</si>
  <si>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</si>
  <si>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</si>
  <si>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</si>
  <si>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</si>
  <si>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</si>
  <si>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</si>
  <si>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</si>
  <si>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</si>
  <si>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</si>
  <si>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</si>
  <si>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</si>
  <si>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</si>
  <si>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</si>
  <si>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</si>
  <si>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</si>
  <si>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</si>
  <si>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</si>
  <si>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</si>
  <si>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</si>
  <si>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</si>
  <si>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</si>
  <si>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</si>
  <si>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</si>
  <si>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</si>
  <si>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</si>
  <si>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</si>
  <si>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</si>
  <si>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</si>
  <si>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</si>
  <si>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</si>
  <si>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</si>
  <si>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</si>
  <si>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</si>
  <si>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</si>
  <si>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</si>
  <si>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</si>
  <si>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</si>
  <si>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</si>
  <si>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</si>
  <si>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</si>
  <si>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</si>
  <si>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</si>
  <si>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</si>
  <si>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</si>
  <si>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</si>
  <si>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</si>
  <si>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</si>
  <si>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</si>
  <si>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</si>
  <si>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</si>
  <si>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</si>
  <si>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</si>
  <si>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</si>
  <si>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</si>
  <si>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</si>
  <si>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</si>
  <si>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</si>
  <si>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</si>
  <si>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</si>
  <si>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</si>
  <si>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</si>
  <si>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</si>
  <si>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</si>
  <si>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</si>
  <si>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</si>
  <si>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</si>
  <si>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</si>
  <si>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</si>
  <si>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</si>
  <si>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</si>
  <si>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</si>
  <si>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</si>
  <si>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</si>
  <si>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</si>
  <si>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</si>
  <si>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</si>
  <si>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</si>
  <si>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</si>
  <si>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</si>
  <si>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</si>
  <si>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</si>
  <si>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</si>
  <si>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</si>
  <si>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</si>
  <si>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</si>
  <si>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</si>
  <si>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</si>
  <si>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</si>
  <si>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</si>
  <si>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</si>
  <si>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</si>
  <si>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</si>
  <si>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</si>
  <si>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</si>
  <si>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</si>
  <si>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</si>
  <si>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</si>
  <si>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</si>
  <si>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</si>
  <si>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</si>
  <si>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</si>
  <si>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</si>
  <si>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</si>
  <si>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</si>
  <si>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</si>
  <si>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</si>
  <si>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</si>
  <si>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</si>
  <si>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</si>
  <si>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</si>
  <si>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</si>
  <si>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</si>
  <si>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</si>
  <si>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</si>
  <si>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</si>
  <si>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</si>
  <si>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</si>
  <si>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</si>
  <si>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</si>
  <si>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</si>
  <si>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</si>
  <si>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</si>
  <si>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</si>
  <si>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</si>
  <si>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</si>
  <si>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</si>
  <si>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</si>
  <si>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</si>
  <si>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</si>
  <si>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</si>
  <si>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</si>
  <si>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</si>
  <si>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</si>
  <si>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</si>
  <si>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</si>
  <si>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</si>
  <si>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</si>
  <si>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</si>
  <si>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</si>
  <si>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</si>
  <si>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</si>
  <si>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</si>
  <si>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</si>
  <si>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</si>
  <si>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</si>
  <si>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</si>
  <si>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</si>
  <si>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</si>
  <si>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</si>
  <si>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</si>
  <si>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</si>
  <si>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</si>
  <si>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</si>
  <si>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</si>
  <si>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</si>
  <si>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</si>
  <si>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</si>
  <si>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</si>
  <si>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</si>
  <si>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</si>
  <si>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</si>
  <si>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</si>
  <si>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</si>
  <si>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</si>
  <si>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</si>
  <si>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</si>
  <si>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</si>
  <si>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</si>
  <si>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</si>
  <si>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</si>
  <si>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</si>
  <si>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</si>
  <si>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</si>
  <si>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</si>
  <si>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</si>
  <si>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</si>
  <si>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</si>
  <si>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</si>
  <si>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</si>
  <si>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</si>
  <si>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</si>
  <si>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</si>
  <si>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</si>
  <si>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</si>
  <si>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</si>
  <si>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</si>
  <si>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</si>
  <si>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</si>
  <si>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</si>
  <si>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</si>
  <si>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</si>
  <si>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</si>
  <si>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</si>
  <si>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</si>
  <si>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</si>
  <si>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</si>
  <si>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</si>
  <si>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</si>
  <si>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</si>
  <si>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</si>
  <si>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</si>
  <si>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</si>
  <si>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</si>
  <si>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</si>
  <si>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</si>
  <si>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</si>
  <si>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</si>
  <si>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</si>
  <si>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</si>
  <si>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</si>
  <si>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</si>
  <si>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</si>
  <si>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</si>
  <si>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</si>
  <si>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</si>
  <si>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</si>
  <si>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</si>
  <si>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</si>
  <si>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</si>
  <si>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</si>
  <si>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</si>
  <si>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</si>
  <si>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</si>
  <si>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</si>
  <si>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</si>
  <si>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</si>
  <si>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</si>
  <si>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</si>
  <si>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</si>
  <si>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</si>
  <si>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</si>
  <si>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</si>
  <si>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</si>
  <si>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</si>
  <si>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</si>
  <si>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</si>
  <si>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</si>
  <si>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</si>
  <si>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</si>
  <si>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</si>
  <si>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</si>
  <si>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</si>
  <si>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</si>
  <si>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</si>
  <si>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</si>
  <si>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</si>
  <si>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</si>
  <si>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</si>
  <si>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</si>
  <si>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</si>
  <si>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</si>
  <si>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</si>
  <si>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</si>
  <si>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</si>
  <si>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</si>
  <si>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</si>
  <si>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</si>
  <si>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</si>
  <si>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</si>
  <si>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</si>
  <si>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</si>
  <si>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</si>
  <si>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</si>
  <si>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</si>
  <si>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</si>
  <si>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</si>
  <si>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</si>
  <si>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</si>
  <si>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</si>
  <si>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</si>
  <si>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</si>
  <si>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</si>
  <si>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</si>
  <si>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</si>
  <si>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</si>
  <si>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</si>
  <si>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</si>
  <si>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</si>
  <si>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</si>
  <si>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</si>
  <si>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</si>
  <si>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</si>
  <si>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</si>
  <si>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</si>
  <si>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</si>
  <si>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</si>
  <si>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</si>
  <si>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</si>
  <si>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</si>
  <si>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</si>
  <si>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</si>
  <si>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</si>
  <si>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</si>
  <si>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</si>
  <si>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</si>
  <si>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</si>
  <si>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</si>
  <si>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</si>
  <si>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</si>
  <si>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</si>
  <si>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</si>
  <si>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</si>
  <si>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</si>
  <si>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</si>
  <si>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</si>
  <si>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</si>
  <si>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</si>
  <si>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</si>
  <si>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</si>
  <si>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</si>
  <si>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</si>
  <si>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</si>
  <si>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</si>
  <si>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</si>
  <si>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</si>
  <si>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</si>
  <si>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</si>
  <si>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</si>
  <si>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</si>
  <si>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</si>
  <si>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</si>
  <si>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</si>
  <si>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</si>
  <si>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</si>
  <si>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</si>
  <si>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</si>
  <si>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</si>
  <si>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</si>
  <si>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</si>
  <si>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</si>
  <si>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</si>
  <si>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</si>
  <si>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</si>
  <si>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</si>
  <si>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</si>
  <si>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</si>
  <si>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</si>
  <si>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</si>
  <si>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</si>
  <si>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</si>
  <si>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</si>
  <si>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</si>
  <si>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</si>
  <si>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</si>
  <si>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</si>
  <si>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</si>
  <si>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</si>
  <si>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</si>
  <si>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</si>
  <si>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</si>
  <si>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</si>
  <si>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</si>
  <si>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</si>
  <si>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</si>
  <si>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</si>
  <si>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</si>
  <si>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</si>
  <si>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</si>
  <si>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</si>
  <si>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</si>
  <si>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</si>
  <si>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</si>
  <si>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</si>
  <si>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</si>
  <si>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</si>
  <si>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</si>
  <si>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</si>
  <si>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</si>
  <si>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</si>
  <si>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</si>
  <si>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</si>
  <si>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</si>
  <si>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</si>
  <si>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</si>
  <si>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</si>
  <si>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</si>
  <si>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</si>
  <si>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</si>
  <si>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</si>
  <si>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</si>
  <si>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</si>
  <si>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</si>
  <si>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</si>
  <si>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</si>
  <si>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</si>
  <si>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</si>
  <si>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</si>
  <si>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</si>
  <si>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</si>
  <si>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</si>
  <si>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</si>
  <si>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</si>
  <si>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</si>
  <si>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</si>
  <si>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</si>
  <si>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</si>
  <si>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</si>
  <si>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</si>
  <si>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</si>
  <si>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</si>
  <si>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</si>
  <si>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</si>
  <si>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</si>
  <si>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</si>
  <si>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</si>
  <si>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</si>
  <si>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</si>
  <si>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</si>
  <si>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</si>
  <si>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</si>
  <si>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</si>
  <si>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</si>
  <si>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</si>
  <si>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</si>
  <si>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</si>
  <si>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</si>
  <si>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</si>
  <si>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</si>
  <si>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</si>
  <si>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</si>
  <si>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</si>
  <si>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</si>
  <si>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</si>
  <si>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</si>
  <si>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</si>
  <si>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</si>
  <si>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</si>
  <si>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</si>
  <si>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</si>
  <si>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</si>
  <si>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</si>
  <si>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</si>
  <si>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</si>
  <si>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</si>
  <si>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</si>
  <si>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</si>
  <si>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</si>
  <si>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</si>
  <si>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</si>
  <si>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</si>
  <si>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</si>
  <si>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</si>
  <si>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</si>
  <si>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</si>
  <si>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</si>
  <si>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</si>
  <si>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</si>
  <si>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</si>
  <si>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</si>
  <si>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</si>
  <si>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</si>
  <si>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</si>
  <si>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</si>
  <si>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</si>
  <si>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</si>
  <si>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</si>
  <si>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</si>
  <si>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</si>
  <si>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</si>
  <si>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</si>
  <si>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</si>
  <si>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</si>
  <si>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</si>
  <si>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</si>
  <si>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</si>
  <si>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</si>
  <si>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</si>
  <si>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</si>
  <si>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</si>
  <si>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</si>
  <si>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</si>
  <si>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</si>
  <si>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</si>
  <si>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</si>
  <si>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</si>
  <si>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</si>
  <si>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</si>
  <si>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</si>
  <si>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</si>
  <si>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</si>
  <si>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</si>
  <si>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</si>
  <si>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</si>
  <si>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</si>
  <si>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</si>
  <si>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</si>
  <si>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</si>
  <si>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</si>
  <si>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</si>
  <si>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</si>
  <si>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</si>
  <si>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</si>
  <si>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</si>
  <si>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</si>
  <si>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</si>
  <si>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</si>
  <si>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</si>
  <si>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</si>
  <si>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</si>
  <si>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</si>
  <si>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</si>
  <si>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</si>
  <si>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</si>
  <si>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</si>
  <si>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</si>
  <si>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</si>
  <si>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</si>
  <si>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</si>
  <si>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</si>
  <si>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</si>
  <si>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</si>
  <si>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</si>
  <si>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</si>
  <si>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</si>
  <si>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</si>
  <si>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</si>
  <si>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</si>
  <si>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</si>
  <si>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</si>
  <si>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</si>
  <si>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</si>
  <si>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</si>
  <si>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</si>
  <si>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</si>
  <si>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</si>
  <si>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</si>
  <si>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</si>
  <si>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</si>
  <si>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</si>
  <si>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</si>
  <si>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</si>
  <si>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</si>
  <si>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</si>
  <si>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</si>
  <si>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</si>
  <si>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</si>
  <si>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</si>
  <si>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</si>
  <si>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</si>
  <si>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</si>
  <si>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</si>
  <si>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</si>
  <si>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</si>
  <si>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</si>
  <si>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</si>
  <si>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</si>
  <si>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</si>
  <si>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</si>
  <si>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</si>
  <si>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</si>
  <si>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</si>
  <si>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</si>
  <si>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</si>
  <si>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</si>
  <si>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</si>
  <si>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</si>
  <si>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</si>
  <si>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</si>
  <si>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</si>
  <si>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</si>
  <si>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</si>
  <si>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</si>
  <si>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</si>
  <si>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</si>
  <si>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</si>
  <si>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</si>
  <si>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</si>
  <si>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</si>
  <si>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</si>
  <si>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</si>
  <si>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</si>
  <si>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</si>
  <si>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</si>
  <si>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</si>
  <si>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</si>
  <si>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</si>
  <si>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</si>
  <si>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</si>
  <si>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</si>
  <si>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</si>
  <si>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</si>
  <si>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</si>
  <si>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</si>
  <si>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</si>
  <si>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</si>
  <si>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</si>
  <si>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</si>
  <si>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</si>
  <si>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</si>
  <si>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</si>
  <si>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</si>
  <si>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</si>
  <si>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</si>
  <si>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</si>
  <si>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</si>
  <si>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</si>
  <si>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</si>
  <si>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</si>
  <si>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</si>
  <si>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</si>
  <si>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</si>
  <si>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</si>
  <si>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</si>
  <si>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</si>
  <si>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</si>
  <si>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</si>
  <si>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</si>
  <si>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</si>
  <si>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</si>
  <si>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</si>
  <si>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</si>
  <si>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</si>
  <si>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</si>
  <si>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</si>
  <si>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</si>
  <si>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</si>
  <si>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</si>
  <si>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</si>
  <si>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</si>
  <si>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</si>
  <si>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</si>
  <si>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</si>
  <si>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</si>
  <si>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</si>
  <si>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</si>
  <si>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</si>
  <si>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</si>
  <si>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</si>
  <si>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</si>
  <si>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</si>
  <si>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</si>
  <si>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</si>
  <si>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</si>
  <si>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</si>
  <si>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</si>
  <si>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</si>
  <si>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</si>
  <si>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</si>
  <si>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</si>
  <si>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</si>
  <si>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</si>
  <si>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</si>
  <si>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</si>
  <si>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</si>
  <si>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</si>
  <si>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</si>
  <si>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</si>
  <si>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</si>
  <si>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</si>
  <si>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</si>
  <si>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</si>
  <si>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</si>
  <si>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</si>
  <si>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</si>
  <si>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</si>
  <si>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</si>
  <si>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</si>
  <si>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</si>
  <si>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</si>
  <si>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</si>
  <si>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</si>
  <si>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</si>
  <si>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</si>
  <si>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</si>
  <si>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</si>
  <si>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</si>
  <si>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</si>
  <si>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</si>
  <si>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</si>
  <si>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</si>
  <si>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</si>
  <si>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</si>
  <si>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</si>
  <si>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</si>
  <si>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</si>
  <si>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</si>
  <si>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</si>
  <si>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</si>
  <si>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</si>
  <si>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</si>
  <si>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</si>
  <si>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</si>
  <si>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</si>
  <si>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</si>
  <si>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</si>
  <si>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</si>
  <si>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</si>
  <si>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</si>
  <si>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</si>
  <si>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</si>
  <si>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</si>
  <si>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</si>
  <si>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</si>
  <si>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</si>
  <si>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</si>
  <si>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</si>
  <si>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</si>
  <si>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</si>
  <si>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</si>
  <si>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</si>
  <si>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</si>
  <si>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</si>
  <si>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</si>
  <si>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</si>
  <si>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</si>
  <si>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</si>
  <si>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</si>
  <si>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</si>
  <si>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</si>
  <si>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</si>
  <si>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</si>
  <si>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</si>
  <si>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</si>
  <si>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</si>
  <si>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</si>
  <si>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</si>
  <si>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</si>
  <si>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</si>
  <si>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</si>
  <si>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</si>
  <si>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</si>
  <si>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</si>
  <si>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</si>
  <si>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</si>
  <si>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</si>
  <si>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</si>
  <si>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</si>
  <si>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</si>
  <si>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</si>
  <si>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</si>
  <si>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</si>
  <si>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</si>
  <si>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</si>
  <si>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</si>
  <si>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</si>
  <si>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</si>
  <si>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</si>
  <si>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</si>
  <si>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</si>
  <si>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</si>
  <si>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</si>
  <si>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</si>
  <si>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</si>
  <si>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</si>
  <si>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</si>
  <si>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</si>
  <si>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</si>
  <si>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</si>
  <si>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</si>
  <si>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</si>
  <si>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</si>
  <si>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</si>
  <si>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</si>
  <si>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</si>
  <si>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</si>
  <si>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</si>
  <si>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</si>
  <si>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</si>
  <si>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</si>
  <si>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</si>
  <si>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</si>
  <si>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</si>
  <si>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</si>
  <si>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</si>
  <si>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</si>
  <si>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</si>
  <si>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</si>
  <si>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</si>
  <si>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</si>
  <si>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</si>
  <si>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</si>
  <si>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</si>
  <si>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</si>
  <si>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</si>
  <si>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</si>
  <si>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</si>
  <si>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</si>
  <si>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</si>
  <si>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</si>
  <si>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</si>
  <si>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</si>
  <si>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</si>
  <si>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</si>
  <si>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</si>
  <si>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</si>
  <si>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</si>
  <si>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</si>
  <si>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</si>
  <si>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</si>
  <si>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</si>
  <si>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</si>
  <si>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</si>
  <si>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</si>
  <si>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</si>
  <si>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</si>
  <si>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</si>
  <si>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</si>
  <si>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</si>
  <si>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</si>
  <si>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</si>
  <si>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</si>
  <si>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</si>
  <si>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</si>
  <si>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</si>
  <si>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</si>
  <si>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</si>
  <si>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</si>
  <si>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</si>
  <si>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</si>
  <si>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</si>
  <si>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</si>
  <si>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</si>
  <si>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</si>
  <si>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</si>
  <si>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</si>
  <si>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</si>
  <si>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</si>
  <si>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</si>
  <si>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</si>
  <si>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</si>
  <si>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</si>
  <si>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</si>
  <si>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</si>
  <si>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</si>
  <si>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</si>
  <si>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</si>
  <si>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</si>
  <si>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</si>
  <si>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</si>
  <si>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</si>
  <si>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</si>
  <si>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</si>
  <si>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</si>
  <si>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</si>
  <si>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</si>
  <si>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</si>
  <si>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</si>
  <si>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</si>
  <si>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</si>
  <si>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</si>
  <si>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</si>
  <si>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</si>
  <si>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</si>
  <si>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</si>
  <si>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</si>
  <si>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</si>
  <si>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</si>
  <si>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</si>
  <si>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</si>
  <si>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</si>
  <si>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</si>
  <si>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</si>
  <si>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</si>
  <si>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</si>
  <si>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</si>
  <si>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</si>
  <si>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</si>
  <si>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</si>
  <si>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</si>
  <si>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</si>
  <si>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</si>
  <si>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</si>
  <si>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</si>
  <si>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</si>
  <si>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</si>
  <si>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</si>
  <si>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</si>
  <si>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</si>
  <si>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</si>
  <si>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</si>
  <si>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</si>
  <si>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</si>
  <si>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</si>
  <si>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</si>
  <si>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</si>
  <si>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</si>
  <si>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</si>
  <si>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</si>
  <si>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</si>
  <si>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</si>
  <si>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</si>
  <si>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</si>
  <si>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</si>
  <si>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</si>
  <si>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</si>
  <si>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</si>
  <si>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</si>
  <si>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</si>
  <si>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</si>
  <si>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</si>
  <si>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</si>
  <si>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</si>
  <si>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</si>
  <si>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</si>
  <si>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</si>
  <si>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</si>
  <si>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</si>
  <si>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</si>
  <si>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</si>
  <si>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</si>
  <si>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</si>
  <si>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</si>
  <si>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</si>
  <si>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</si>
  <si>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</si>
  <si>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</si>
  <si>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</si>
  <si>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</si>
  <si>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</si>
  <si>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</si>
  <si>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</si>
  <si>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</si>
  <si>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</si>
  <si>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</si>
  <si>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</si>
  <si>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</si>
  <si>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</si>
  <si>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</si>
  <si>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</si>
  <si>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</si>
  <si>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</si>
  <si>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</si>
  <si>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</si>
  <si>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</si>
  <si>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</si>
  <si>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</si>
  <si>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</si>
  <si>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</si>
  <si>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</si>
  <si>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</si>
  <si>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</si>
  <si>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</si>
  <si>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</si>
  <si>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</si>
  <si>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</si>
  <si>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</si>
  <si>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</si>
  <si>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</si>
  <si>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</si>
  <si>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</si>
  <si>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</si>
  <si>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</si>
  <si>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</si>
  <si>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</si>
  <si>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</si>
  <si>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</si>
  <si>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</si>
  <si>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</si>
  <si>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</si>
  <si>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</si>
  <si>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</si>
  <si>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</si>
  <si>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</si>
  <si>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</si>
  <si>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</si>
  <si>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</si>
  <si>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</si>
  <si>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</si>
  <si>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</si>
  <si>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</si>
  <si>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</si>
  <si>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</si>
  <si>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</si>
  <si>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</si>
  <si>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</si>
  <si>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</si>
  <si>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</si>
  <si>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</si>
  <si>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</si>
  <si>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</si>
  <si>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</si>
  <si>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</si>
  <si>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</si>
  <si>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</si>
  <si>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</si>
  <si>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</si>
  <si>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</si>
  <si>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</si>
  <si>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</si>
  <si>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</si>
  <si>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</si>
  <si>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</si>
  <si>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</si>
  <si>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</si>
  <si>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</si>
  <si>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</si>
  <si>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</si>
  <si>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</si>
  <si>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</si>
  <si>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</si>
  <si>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</si>
  <si>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</si>
  <si>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</si>
  <si>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</si>
  <si>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</si>
  <si>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</si>
  <si>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</si>
  <si>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</si>
  <si>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</si>
  <si>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</si>
  <si>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</si>
  <si>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</si>
  <si>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</si>
  <si>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</si>
  <si>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</si>
  <si>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</si>
  <si>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</si>
  <si>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</si>
  <si>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</si>
  <si>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</si>
  <si>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</si>
  <si>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</si>
  <si>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</si>
  <si>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</si>
  <si>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</si>
  <si>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</si>
  <si>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</si>
  <si>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</si>
  <si>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</si>
  <si>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</si>
  <si>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</si>
  <si>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</si>
  <si>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</si>
  <si>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</si>
  <si>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</si>
  <si>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</si>
  <si>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</si>
  <si>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</si>
  <si>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</si>
  <si>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</si>
  <si>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</si>
  <si>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</si>
  <si>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</si>
  <si>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</si>
  <si>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</si>
  <si>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</si>
  <si>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</si>
  <si>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</si>
  <si>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</si>
  <si>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</si>
  <si>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</si>
  <si>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</si>
  <si>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</si>
  <si>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</si>
  <si>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</si>
  <si>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</si>
  <si>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</si>
  <si>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</si>
  <si>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</si>
  <si>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</si>
  <si>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</si>
  <si>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</si>
  <si>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</si>
  <si>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</si>
  <si>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</si>
  <si>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</si>
  <si>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</si>
  <si>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</si>
  <si>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</si>
  <si>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</si>
  <si>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</si>
  <si>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</si>
  <si>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</si>
  <si>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</si>
  <si>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</si>
  <si>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</si>
  <si>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</si>
  <si>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</si>
  <si>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</si>
  <si>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</si>
  <si>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</si>
  <si>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</si>
  <si>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</si>
  <si>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</si>
  <si>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</si>
  <si>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</si>
  <si>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</si>
  <si>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</si>
  <si>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</si>
  <si>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</si>
  <si>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</si>
  <si>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</si>
  <si>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</si>
  <si>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</si>
  <si>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</si>
  <si>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</si>
  <si>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</si>
  <si>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</si>
  <si>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</si>
  <si>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</si>
  <si>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</si>
  <si>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</si>
  <si>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</si>
  <si>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</si>
  <si>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</si>
  <si>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</si>
  <si>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</si>
  <si>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</si>
  <si>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</si>
  <si>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</si>
  <si>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</si>
  <si>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</si>
  <si>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</si>
  <si>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</si>
  <si>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</si>
  <si>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</si>
  <si>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</si>
  <si>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</si>
  <si>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</si>
  <si>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</si>
  <si>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</si>
  <si>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</si>
  <si>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</si>
  <si>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</si>
  <si>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</si>
  <si>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</si>
  <si>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</si>
  <si>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</si>
  <si>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</si>
  <si>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</si>
  <si>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</si>
  <si>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</si>
  <si>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</si>
  <si>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</si>
  <si>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</si>
  <si>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</si>
  <si>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</si>
  <si>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</si>
  <si>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</si>
  <si>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</si>
  <si>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</si>
  <si>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</si>
  <si>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</si>
  <si>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</si>
  <si>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</si>
  <si>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</si>
  <si>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</si>
  <si>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</si>
  <si>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</si>
  <si>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</si>
  <si>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</si>
  <si>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</si>
  <si>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</si>
  <si>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</si>
  <si>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</si>
  <si>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</si>
  <si>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</si>
  <si>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</si>
  <si>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</si>
  <si>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</si>
  <si>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</si>
  <si>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</si>
  <si>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</si>
  <si>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</si>
  <si>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</si>
  <si>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</si>
  <si>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</si>
  <si>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</si>
  <si>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</si>
  <si>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</si>
  <si>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</si>
  <si>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</si>
  <si>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</si>
  <si>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</si>
  <si>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</si>
  <si>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</si>
  <si>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</si>
  <si>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</si>
  <si>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</si>
  <si>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</si>
  <si>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</si>
  <si>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</si>
  <si>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</si>
  <si>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</si>
  <si>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</si>
  <si>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</si>
  <si>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</si>
  <si>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</si>
  <si>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</si>
  <si>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</si>
  <si>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</si>
  <si>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</si>
  <si>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</si>
  <si>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</si>
  <si>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</si>
  <si>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</si>
  <si>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</si>
  <si>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</si>
  <si>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</si>
  <si>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</si>
  <si>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</si>
  <si>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</si>
  <si>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</si>
  <si>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</si>
  <si>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</si>
  <si>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</si>
  <si>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</si>
  <si>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</si>
  <si>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</si>
  <si>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</si>
  <si>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</si>
  <si>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</si>
  <si>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</si>
  <si>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</si>
  <si>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</si>
  <si>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</si>
  <si>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</si>
  <si>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</si>
  <si>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</si>
  <si>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</si>
  <si>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</si>
  <si>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</si>
  <si>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</si>
  <si>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</si>
  <si>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</si>
  <si>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</si>
  <si>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</si>
  <si>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</si>
  <si>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</si>
  <si>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</si>
  <si>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</si>
  <si>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</si>
  <si>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</si>
  <si>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</si>
  <si>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</si>
  <si>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</si>
  <si>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</si>
  <si>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</si>
  <si>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</si>
  <si>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</si>
  <si>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</si>
  <si>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</si>
  <si>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</si>
  <si>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</si>
  <si>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</si>
  <si>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</si>
  <si>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</si>
  <si>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</si>
  <si>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</si>
  <si>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</si>
  <si>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</si>
  <si>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</si>
  <si>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</si>
  <si>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</si>
  <si>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</si>
  <si>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</si>
  <si>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</si>
  <si>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</si>
  <si>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</si>
  <si>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</si>
  <si>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</si>
  <si>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</si>
  <si>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</si>
  <si>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</si>
  <si>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</si>
  <si>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</si>
  <si>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</si>
  <si>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</si>
  <si>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</si>
  <si>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</si>
  <si>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</si>
  <si>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</si>
  <si>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</si>
  <si>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</si>
  <si>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</si>
  <si>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</si>
  <si>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</si>
  <si>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</si>
  <si>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</si>
  <si>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</si>
  <si>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</si>
  <si>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</si>
  <si>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</si>
  <si>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</si>
  <si>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</si>
  <si>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</si>
  <si>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</si>
  <si>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</si>
  <si>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</si>
  <si>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</si>
  <si>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</si>
  <si>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</si>
  <si>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</si>
  <si>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</si>
  <si>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</si>
  <si>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</si>
  <si>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</si>
  <si>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</si>
  <si>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</si>
  <si>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</si>
  <si>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</si>
  <si>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</si>
  <si>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</si>
  <si>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</si>
  <si>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</si>
  <si>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</si>
  <si>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</si>
  <si>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</si>
  <si>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</si>
  <si>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</si>
  <si>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</si>
  <si>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</si>
  <si>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</si>
  <si>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</si>
  <si>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</si>
  <si>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</si>
  <si>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</si>
  <si>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</si>
  <si>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</si>
  <si>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</si>
  <si>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</si>
  <si>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</si>
  <si>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</si>
  <si>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</si>
  <si>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</si>
  <si>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</si>
  <si>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</si>
  <si>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</si>
  <si>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</si>
  <si>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</si>
  <si>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</si>
  <si>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</si>
  <si>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</si>
  <si>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</si>
  <si>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</si>
  <si>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</si>
  <si>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</si>
  <si>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</si>
  <si>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</si>
  <si>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</si>
  <si>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</si>
  <si>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</si>
  <si>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</si>
  <si>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</si>
  <si>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</si>
  <si>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</si>
  <si>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</si>
  <si>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</si>
  <si>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</si>
  <si>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</si>
  <si>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</si>
  <si>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</si>
  <si>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</si>
  <si>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</si>
  <si>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</si>
  <si>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</si>
  <si>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</si>
  <si>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</si>
  <si>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</si>
  <si>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</si>
  <si>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</si>
  <si>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</si>
  <si>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</si>
  <si>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</si>
  <si>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</si>
  <si>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</si>
  <si>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</si>
  <si>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</si>
  <si>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</si>
  <si>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</si>
  <si>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</si>
  <si>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</si>
  <si>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</si>
  <si>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</si>
  <si>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</si>
  <si>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</si>
  <si>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</si>
  <si>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</si>
  <si>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</si>
  <si>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</si>
  <si>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</si>
  <si>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</si>
  <si>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</si>
  <si>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</si>
  <si>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</si>
  <si>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</si>
  <si>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</si>
  <si>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</si>
  <si>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</si>
  <si>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</si>
  <si>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</si>
  <si>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</si>
  <si>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</si>
  <si>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</si>
  <si>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</si>
  <si>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</si>
  <si>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</si>
  <si>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</si>
  <si>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</si>
  <si>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</si>
  <si>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</si>
  <si>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</si>
  <si>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</si>
  <si>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</si>
  <si>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</si>
  <si>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</si>
  <si>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</si>
  <si>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</si>
  <si>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</si>
  <si>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</si>
  <si>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</si>
  <si>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</si>
  <si>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</si>
  <si>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</si>
  <si>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</si>
  <si>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</si>
  <si>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</si>
  <si>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</si>
  <si>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</si>
  <si>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</si>
  <si>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</si>
  <si>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</si>
  <si>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</si>
  <si>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</si>
  <si>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</si>
  <si>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</si>
  <si>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</si>
  <si>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</si>
  <si>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</si>
  <si>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</si>
  <si>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</si>
  <si>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</si>
  <si>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</si>
  <si>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</si>
  <si>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</si>
  <si>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</si>
  <si>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</si>
  <si>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</si>
  <si>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</si>
  <si>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</si>
  <si>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</si>
  <si>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</si>
  <si>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</si>
  <si>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</si>
  <si>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</si>
  <si>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</si>
  <si>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</si>
  <si>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</si>
  <si>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</si>
  <si>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</si>
  <si>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</si>
  <si>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</si>
  <si>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</si>
  <si>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</si>
  <si>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</si>
  <si>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</si>
  <si>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</si>
  <si>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</si>
  <si>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</si>
  <si>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</si>
  <si>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</si>
  <si>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</si>
  <si>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</si>
  <si>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</si>
  <si>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</si>
  <si>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</si>
  <si>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</si>
  <si>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</si>
  <si>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</si>
  <si>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</si>
  <si>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</si>
  <si>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</si>
  <si>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</si>
  <si>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</si>
  <si>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</si>
  <si>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</si>
  <si>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</si>
  <si>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</si>
  <si>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</si>
  <si>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</si>
  <si>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</si>
  <si>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</si>
  <si>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</si>
  <si>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</si>
  <si>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</si>
  <si>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</si>
  <si>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</si>
  <si>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</si>
  <si>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</si>
  <si>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</si>
  <si>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</si>
  <si>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</si>
  <si>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</si>
  <si>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</si>
  <si>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</si>
  <si>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</si>
  <si>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</si>
  <si>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</si>
  <si>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</si>
  <si>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</si>
  <si>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</si>
  <si>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</si>
  <si>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</si>
  <si>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</si>
  <si>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</si>
  <si>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</si>
  <si>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</si>
  <si>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</si>
  <si>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</si>
  <si>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</si>
  <si>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</si>
  <si>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</si>
  <si>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</si>
  <si>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</si>
  <si>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</si>
  <si>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</si>
  <si>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</si>
  <si>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</si>
  <si>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</si>
  <si>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</si>
  <si>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</si>
  <si>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</si>
  <si>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</si>
  <si>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</si>
  <si>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</si>
  <si>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</si>
  <si>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</si>
  <si>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</si>
  <si>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</si>
  <si>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</si>
  <si>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</si>
  <si>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</si>
  <si>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</si>
  <si>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</si>
  <si>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</si>
  <si>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</si>
  <si>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</si>
  <si>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</si>
  <si>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</si>
  <si>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</si>
  <si>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</si>
  <si>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</si>
  <si>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</si>
  <si>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</si>
  <si>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</si>
  <si>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</si>
  <si>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</si>
  <si>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</si>
  <si>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</si>
  <si>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</si>
  <si>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</si>
  <si>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</si>
  <si>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</si>
  <si>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</si>
  <si>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</si>
  <si>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</si>
  <si>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</si>
  <si>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</si>
  <si>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</si>
  <si>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</si>
  <si>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</si>
  <si>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</si>
  <si>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</si>
  <si>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</si>
  <si>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</si>
  <si>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</si>
  <si>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</si>
  <si>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</si>
  <si>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</si>
  <si>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</si>
  <si>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</si>
  <si>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</si>
  <si>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</si>
  <si>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</si>
  <si>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</si>
  <si>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</si>
  <si>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</si>
  <si>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</si>
  <si>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</si>
  <si>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</si>
  <si>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</si>
  <si>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</si>
  <si>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</si>
  <si>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</si>
  <si>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</si>
  <si>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</si>
  <si>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</si>
  <si>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</si>
  <si>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</si>
  <si>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</si>
  <si>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</si>
  <si>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</si>
  <si>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</si>
  <si>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</si>
  <si>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</si>
  <si>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</si>
  <si>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</si>
  <si>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</si>
  <si>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</si>
  <si>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</si>
  <si>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</si>
  <si>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</si>
  <si>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</si>
  <si>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</si>
  <si>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</si>
  <si>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</si>
  <si>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</si>
  <si>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</si>
  <si>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</si>
  <si>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</si>
  <si>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</si>
  <si>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</si>
  <si>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</si>
  <si>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</si>
  <si>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</si>
  <si>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</si>
  <si>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</si>
  <si>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</si>
  <si>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</si>
  <si>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</si>
  <si>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</si>
  <si>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</si>
  <si>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</si>
  <si>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</si>
  <si>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</si>
  <si>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</si>
  <si>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</si>
  <si>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</si>
  <si>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</si>
  <si>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</si>
  <si>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</si>
  <si>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</si>
  <si>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</si>
  <si>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</si>
  <si>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</si>
  <si>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</si>
  <si>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</si>
  <si>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</si>
  <si>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</si>
  <si>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</si>
  <si>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</si>
  <si>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</si>
  <si>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</si>
  <si>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</si>
  <si>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</si>
  <si>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</si>
  <si>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</si>
  <si>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</si>
  <si>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</si>
  <si>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</si>
  <si>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</si>
  <si>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</si>
  <si>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</si>
  <si>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</si>
  <si>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</si>
  <si>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</si>
  <si>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</si>
  <si>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</si>
  <si>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</si>
  <si>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</si>
  <si>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</si>
  <si>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</si>
  <si>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</si>
  <si>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</si>
  <si>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</si>
  <si>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</si>
  <si>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</si>
  <si>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</si>
  <si>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</si>
  <si>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</si>
  <si>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</si>
  <si>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</si>
  <si>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</si>
  <si>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</si>
  <si>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</si>
  <si>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</si>
  <si>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</si>
  <si>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</si>
  <si>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</si>
  <si>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</si>
  <si>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</si>
  <si>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</si>
  <si>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</si>
  <si>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</si>
  <si>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</si>
  <si>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</si>
  <si>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</si>
  <si>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</si>
  <si>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</si>
  <si>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</si>
  <si>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</si>
  <si>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</si>
  <si>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</si>
  <si>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</si>
  <si>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</si>
  <si>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</si>
  <si>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</si>
  <si>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</si>
  <si>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</si>
  <si>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</si>
  <si>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</si>
  <si>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</si>
  <si>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</si>
  <si>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</si>
  <si>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</si>
  <si>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</si>
  <si>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</si>
  <si>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</si>
  <si>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</si>
  <si>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</si>
  <si>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</si>
  <si>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</si>
  <si>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</si>
  <si>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</si>
  <si>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</si>
  <si>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</si>
  <si>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</si>
  <si>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</si>
  <si>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</si>
  <si>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</si>
  <si>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</si>
  <si>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</si>
  <si>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</si>
  <si>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</si>
  <si>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</si>
  <si>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</si>
  <si>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</si>
  <si>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</si>
  <si>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</si>
  <si>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</si>
  <si>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</si>
  <si>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</si>
  <si>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</si>
  <si>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</si>
  <si>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</si>
  <si>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</si>
  <si>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</si>
  <si>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</si>
  <si>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</si>
  <si>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</si>
  <si>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</si>
  <si>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</si>
  <si>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</si>
  <si>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</si>
  <si>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</si>
  <si>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</si>
  <si>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</si>
  <si>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</si>
  <si>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</si>
  <si>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</si>
  <si>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</si>
  <si>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</si>
  <si>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</si>
  <si>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</si>
  <si>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</si>
  <si>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</si>
  <si>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</si>
  <si>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</si>
  <si>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</si>
  <si>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</si>
  <si>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</si>
  <si>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</si>
  <si>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</si>
  <si>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</si>
  <si>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</si>
  <si>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</si>
  <si>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</si>
  <si>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</si>
  <si>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</si>
  <si>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</si>
  <si>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</si>
  <si>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</si>
  <si>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</si>
  <si>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</si>
  <si>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</si>
  <si>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</si>
  <si>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</si>
  <si>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</si>
  <si>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</si>
  <si>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</si>
  <si>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</si>
  <si>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</si>
  <si>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</si>
  <si>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</si>
  <si>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</si>
  <si>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</si>
  <si>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</si>
  <si>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</si>
  <si>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</si>
  <si>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</si>
  <si>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</si>
  <si>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</si>
  <si>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</si>
  <si>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</si>
  <si>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</si>
  <si>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</si>
  <si>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</si>
  <si>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</si>
  <si>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</si>
  <si>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</si>
  <si>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</si>
  <si>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</si>
  <si>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</si>
  <si>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</si>
  <si>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</si>
  <si>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</si>
  <si>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</si>
  <si>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</si>
  <si>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</si>
  <si>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</si>
  <si>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</si>
  <si>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</si>
  <si>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</si>
  <si>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</si>
  <si>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</si>
  <si>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</si>
  <si>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</si>
  <si>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</si>
  <si>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</si>
  <si>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</si>
  <si>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</si>
  <si>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</si>
  <si>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</si>
  <si>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</si>
  <si>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</si>
  <si>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</si>
  <si>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</si>
  <si>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</si>
  <si>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</si>
  <si>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</si>
  <si>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</si>
  <si>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</si>
  <si>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</si>
  <si>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</si>
  <si>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</si>
  <si>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</si>
  <si>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</si>
  <si>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</si>
  <si>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</si>
  <si>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</si>
  <si>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</si>
  <si>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</si>
  <si>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</si>
  <si>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</si>
  <si>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</si>
  <si>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</si>
  <si>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</si>
  <si>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</si>
  <si>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</si>
  <si>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</si>
  <si>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</si>
  <si>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</si>
  <si>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</si>
  <si>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</si>
  <si>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</si>
  <si>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</si>
  <si>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</si>
  <si>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</si>
  <si>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</si>
  <si>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</si>
  <si>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</si>
  <si>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</si>
  <si>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</si>
  <si>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</si>
  <si>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</si>
  <si>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</si>
  <si>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</si>
  <si>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</si>
  <si>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</si>
  <si>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</si>
  <si>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</si>
  <si>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</si>
  <si>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</si>
  <si>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</si>
  <si>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</si>
  <si>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</si>
  <si>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</si>
  <si>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</si>
  <si>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</si>
  <si>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</si>
  <si>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</si>
  <si>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</si>
  <si>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</si>
  <si>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</si>
  <si>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</si>
  <si>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</si>
  <si>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</si>
  <si>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</si>
  <si>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</si>
  <si>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</si>
  <si>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</si>
  <si>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</si>
  <si>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</si>
  <si>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</si>
  <si>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</si>
  <si>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</si>
  <si>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</si>
  <si>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</si>
  <si>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</si>
  <si>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</si>
  <si>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</si>
  <si>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</si>
  <si>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</si>
  <si>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</si>
  <si>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</si>
  <si>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</si>
  <si>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</si>
  <si>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</si>
  <si>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</si>
  <si>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</si>
  <si>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</si>
  <si>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</si>
  <si>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</si>
  <si>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</si>
  <si>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</si>
  <si>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</si>
  <si>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</si>
  <si>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</si>
  <si>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</si>
  <si>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</si>
  <si>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</si>
  <si>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</si>
  <si>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</si>
  <si>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</si>
  <si>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</si>
  <si>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</si>
  <si>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</si>
  <si>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</si>
  <si>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</si>
  <si>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</si>
  <si>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</si>
  <si>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</si>
  <si>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</si>
  <si>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</si>
  <si>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</si>
  <si>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</si>
  <si>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</si>
  <si>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</si>
  <si>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</si>
  <si>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</si>
  <si>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</si>
  <si>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</si>
  <si>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</si>
  <si>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</si>
  <si>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</si>
  <si>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</si>
  <si>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</si>
  <si>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</si>
  <si>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</si>
  <si>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</si>
  <si>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</si>
  <si>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</si>
  <si>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</si>
  <si>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</si>
  <si>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</si>
  <si>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</si>
  <si>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</si>
  <si>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</si>
  <si>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</si>
  <si>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</si>
  <si>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</si>
  <si>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</si>
  <si>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</si>
  <si>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</si>
  <si>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</si>
  <si>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</si>
  <si>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</si>
  <si>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</si>
  <si>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</si>
  <si>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</si>
  <si>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</si>
  <si>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</si>
  <si>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</si>
  <si>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</si>
  <si>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</si>
  <si>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</si>
  <si>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</si>
  <si>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</si>
  <si>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</si>
  <si>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</si>
  <si>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</si>
  <si>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</si>
  <si>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</si>
  <si>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</si>
  <si>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</si>
  <si>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</si>
  <si>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</si>
  <si>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</si>
  <si>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</si>
  <si>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</si>
  <si>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</si>
  <si>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</si>
  <si>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</si>
  <si>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</si>
  <si>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</si>
  <si>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</si>
  <si>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</si>
  <si>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</si>
  <si>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</si>
  <si>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</si>
  <si>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</si>
  <si>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</si>
  <si>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</si>
  <si>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</si>
  <si>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</si>
  <si>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</si>
  <si>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</si>
  <si>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</si>
  <si>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</si>
  <si>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</si>
  <si>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</si>
  <si>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</si>
  <si>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</si>
  <si>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</si>
  <si>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</si>
  <si>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</si>
  <si>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</si>
  <si>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</si>
  <si>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</si>
  <si>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</si>
  <si>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</si>
  <si>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</si>
  <si>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</si>
  <si>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</si>
  <si>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</si>
  <si>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</si>
  <si>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</si>
  <si>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</si>
  <si>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</si>
  <si>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</si>
  <si>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</si>
  <si>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</si>
  <si>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</si>
  <si>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</si>
  <si>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</si>
  <si>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</si>
  <si>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</si>
  <si>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</si>
  <si>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</si>
  <si>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</si>
  <si>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</si>
  <si>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</si>
  <si>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</si>
  <si>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</si>
  <si>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</si>
  <si>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</si>
  <si>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</si>
  <si>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</si>
  <si>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</si>
  <si>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</si>
  <si>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</si>
  <si>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</si>
  <si>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</si>
  <si>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</si>
  <si>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</si>
  <si>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</si>
  <si>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</si>
  <si>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</si>
  <si>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</si>
  <si>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</si>
  <si>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</si>
  <si>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</si>
  <si>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</si>
  <si>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</si>
  <si>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</si>
  <si>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</si>
  <si>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</si>
  <si>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</si>
  <si>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</si>
  <si>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</si>
  <si>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</si>
  <si>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</si>
  <si>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</si>
  <si>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</si>
  <si>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</si>
  <si>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</si>
  <si>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</si>
  <si>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</si>
  <si>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</si>
  <si>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</si>
  <si>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</si>
  <si>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</si>
  <si>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</si>
  <si>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</si>
  <si>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</si>
  <si>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</si>
  <si>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</si>
  <si>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</si>
  <si>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</si>
  <si>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</si>
  <si>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</si>
  <si>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</si>
  <si>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</si>
  <si>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</si>
  <si>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</si>
  <si>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</si>
  <si>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</si>
  <si>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</si>
  <si>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</si>
  <si>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</si>
  <si>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</si>
  <si>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</si>
  <si>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</si>
  <si>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</si>
  <si>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</si>
  <si>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</si>
  <si>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</si>
  <si>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</si>
  <si>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</si>
  <si>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</si>
  <si>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</si>
  <si>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</si>
  <si>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</si>
  <si>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</si>
  <si>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</si>
  <si>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</si>
  <si>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</si>
  <si>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</si>
  <si>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</si>
  <si>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</si>
  <si>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</si>
  <si>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</si>
  <si>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</si>
  <si>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</si>
  <si>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</si>
  <si>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</si>
  <si>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</si>
  <si>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</si>
  <si>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</si>
  <si>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</si>
  <si>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</si>
  <si>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</si>
  <si>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</si>
  <si>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</si>
  <si>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</si>
  <si>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</si>
  <si>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</si>
  <si>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</si>
  <si>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</si>
  <si>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</si>
  <si>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</si>
  <si>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</si>
  <si>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</si>
  <si>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</si>
  <si>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</si>
  <si>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</si>
  <si>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</si>
  <si>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</si>
  <si>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</si>
  <si>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</si>
  <si>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</si>
  <si>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</si>
  <si>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</si>
  <si>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</si>
  <si>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</si>
  <si>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</si>
  <si>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</si>
  <si>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</si>
  <si>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</si>
  <si>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</si>
  <si>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</si>
  <si>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</si>
  <si>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</si>
  <si>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</si>
  <si>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</si>
  <si>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</si>
  <si>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</si>
  <si>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</si>
  <si>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</si>
  <si>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</si>
  <si>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</si>
  <si>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</si>
  <si>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</si>
  <si>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</si>
  <si>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</si>
  <si>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</si>
  <si>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</si>
  <si>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</si>
  <si>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</si>
  <si>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</si>
  <si>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</si>
  <si>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</si>
  <si>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</si>
  <si>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</si>
  <si>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</si>
  <si>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</si>
  <si>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</si>
  <si>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</si>
  <si>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</si>
  <si>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</si>
  <si>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</si>
  <si>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</si>
  <si>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</si>
  <si>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</si>
  <si>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</si>
  <si>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</si>
  <si>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</si>
  <si>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</si>
  <si>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</si>
  <si>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</si>
  <si>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</si>
  <si>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</si>
  <si>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</si>
  <si>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</si>
  <si>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</si>
  <si>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</si>
  <si>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</si>
  <si>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</si>
  <si>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</si>
  <si>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</si>
  <si>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</si>
  <si>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</si>
  <si>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</si>
  <si>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</si>
  <si>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</si>
  <si>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</si>
  <si>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</si>
  <si>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</si>
  <si>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</si>
  <si>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</si>
  <si>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</si>
  <si>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</si>
  <si>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</si>
  <si>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</si>
  <si>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</si>
  <si>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</si>
  <si>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</si>
  <si>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</si>
  <si>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</si>
  <si>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</si>
  <si>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</si>
  <si>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</si>
  <si>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</si>
  <si>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</si>
  <si>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</si>
  <si>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</si>
  <si>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</si>
  <si>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</si>
  <si>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</si>
  <si>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</si>
  <si>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</si>
  <si>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</si>
  <si>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</si>
  <si>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</si>
  <si>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</si>
  <si>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</si>
  <si>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</si>
  <si>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</si>
  <si>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</si>
  <si>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</si>
  <si>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</si>
  <si>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</si>
  <si>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</si>
  <si>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</si>
  <si>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</si>
  <si>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</si>
  <si>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</si>
  <si>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</si>
  <si>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</si>
  <si>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</si>
  <si>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</si>
  <si>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</si>
  <si>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</si>
  <si>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</si>
  <si>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</si>
  <si>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</si>
  <si>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</si>
  <si>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</si>
  <si>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</si>
  <si>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</si>
  <si>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</si>
  <si>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</si>
  <si>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</si>
  <si>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</si>
  <si>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</si>
  <si>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</si>
  <si>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</si>
  <si>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</si>
  <si>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</si>
  <si>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</si>
  <si>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</si>
  <si>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</si>
  <si>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</si>
  <si>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</si>
  <si>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</si>
  <si>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</si>
  <si>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</si>
  <si>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</si>
  <si>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</si>
  <si>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</si>
  <si>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</si>
  <si>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</si>
  <si>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</si>
  <si>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</si>
  <si>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</si>
  <si>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</si>
  <si>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</si>
  <si>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</si>
  <si>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</si>
  <si>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</si>
  <si>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</si>
  <si>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</si>
  <si>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</si>
  <si>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</si>
  <si>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</si>
  <si>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</si>
  <si>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</si>
  <si>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</si>
  <si>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</si>
  <si>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</si>
  <si>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</si>
  <si>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</si>
  <si>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</si>
  <si>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</si>
  <si>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</si>
  <si>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</si>
  <si>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</si>
  <si>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</si>
  <si>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</si>
  <si>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</si>
  <si>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</si>
  <si>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</si>
  <si>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</si>
  <si>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</si>
  <si>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</si>
  <si>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</si>
  <si>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</si>
  <si>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</si>
  <si>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</si>
  <si>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</si>
  <si>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</si>
  <si>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</si>
  <si>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</si>
  <si>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</si>
  <si>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</si>
  <si>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</si>
  <si>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</si>
  <si>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</si>
  <si>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</si>
  <si>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</si>
  <si>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</si>
  <si>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</si>
  <si>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</si>
  <si>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</si>
  <si>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</si>
  <si>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</si>
  <si>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</si>
  <si>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</si>
  <si>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</si>
  <si>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</si>
  <si>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</si>
  <si>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</si>
  <si>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</si>
  <si>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</si>
  <si>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</si>
  <si>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</si>
  <si>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</si>
  <si>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</si>
  <si>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</si>
  <si>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</si>
  <si>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</si>
  <si>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</si>
  <si>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</si>
  <si>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</si>
  <si>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</si>
  <si>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</si>
  <si>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</si>
  <si>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</si>
  <si>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</si>
  <si>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</si>
  <si>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</si>
  <si>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</si>
  <si>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</si>
  <si>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</si>
  <si>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</si>
  <si>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</si>
  <si>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</si>
  <si>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</si>
  <si>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</si>
  <si>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</si>
  <si>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</si>
  <si>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</si>
  <si>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</si>
  <si>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</si>
  <si>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</si>
  <si>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</si>
  <si>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</si>
  <si>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</si>
  <si>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</si>
  <si>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</si>
  <si>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</si>
  <si>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</si>
  <si>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</si>
  <si>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</si>
  <si>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</si>
  <si>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</si>
  <si>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</si>
  <si>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</si>
  <si>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</si>
  <si>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</si>
  <si>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</si>
  <si>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</si>
  <si>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</si>
  <si>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</si>
  <si>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</si>
  <si>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</si>
  <si>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</si>
  <si>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</si>
  <si>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</si>
  <si>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</si>
  <si>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</si>
  <si>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</si>
  <si>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</si>
  <si>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</si>
  <si>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</si>
  <si>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</si>
  <si>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</si>
  <si>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</si>
  <si>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</si>
  <si>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</si>
  <si>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</si>
  <si>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</si>
  <si>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</si>
  <si>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</si>
  <si>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</si>
  <si>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</si>
  <si>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</si>
  <si>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</si>
  <si>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</si>
  <si>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</si>
  <si>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</si>
  <si>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</si>
  <si>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</si>
  <si>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</si>
  <si>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</si>
  <si>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</si>
  <si>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</si>
  <si>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</si>
  <si>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</si>
  <si>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</si>
  <si>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</si>
  <si>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</si>
  <si>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</si>
  <si>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</si>
  <si>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</si>
  <si>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</si>
  <si>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</si>
  <si>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</si>
  <si>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</si>
  <si>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</si>
  <si>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</si>
  <si>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</si>
  <si>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</si>
  <si>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</si>
  <si>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</si>
  <si>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</si>
  <si>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</si>
  <si>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</si>
  <si>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</si>
  <si>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</si>
  <si>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</si>
  <si>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</si>
  <si>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</si>
  <si>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</si>
  <si>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</si>
  <si>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</si>
  <si>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</si>
  <si>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</si>
  <si>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</si>
  <si>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</si>
  <si>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</si>
  <si>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</si>
  <si>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</si>
  <si>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</si>
  <si>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</si>
  <si>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</si>
  <si>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</si>
  <si>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</si>
  <si>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</si>
  <si>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</si>
  <si>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</si>
  <si>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</si>
  <si>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</si>
  <si>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</si>
  <si>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</si>
  <si>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</si>
  <si>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</si>
  <si>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</si>
  <si>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</si>
  <si>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</si>
  <si>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</si>
  <si>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</si>
  <si>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</si>
  <si>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</si>
  <si>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</si>
  <si>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</si>
  <si>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</si>
  <si>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</si>
  <si>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</si>
  <si>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</si>
  <si>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</si>
  <si>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</si>
  <si>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</si>
  <si>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</si>
  <si>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</si>
  <si>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</si>
  <si>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</si>
  <si>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</si>
  <si>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</si>
  <si>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</si>
  <si>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</si>
  <si>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</si>
  <si>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</si>
  <si>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</si>
  <si>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</si>
  <si>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</si>
  <si>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</si>
  <si>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</si>
  <si>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</si>
  <si>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</si>
  <si>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</si>
  <si>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</si>
  <si>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</si>
  <si>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</si>
  <si>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</si>
  <si>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</si>
  <si>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</si>
  <si>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</si>
  <si>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</si>
  <si>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</si>
  <si>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</si>
  <si>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</si>
  <si>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</si>
  <si>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</si>
  <si>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</si>
  <si>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</si>
  <si>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</si>
  <si>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</si>
  <si>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</si>
  <si>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</si>
  <si>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</si>
  <si>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</si>
  <si>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</si>
  <si>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</si>
  <si>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</si>
  <si>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</si>
  <si>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</si>
  <si>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</si>
  <si>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</si>
  <si>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</si>
  <si>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</si>
  <si>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</si>
  <si>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</si>
  <si>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</si>
  <si>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</si>
  <si>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</si>
  <si>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</si>
  <si>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</si>
  <si>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</si>
  <si>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</si>
  <si>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</si>
  <si>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</si>
  <si>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</si>
  <si>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</si>
  <si>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</si>
  <si>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</si>
  <si>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</si>
  <si>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</si>
  <si>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</si>
  <si>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</si>
  <si>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</si>
  <si>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</si>
  <si>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</si>
  <si>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</si>
  <si>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</si>
  <si>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</si>
  <si>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</si>
  <si>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</si>
  <si>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</si>
  <si>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</si>
  <si>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</si>
  <si>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</si>
  <si>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</si>
  <si>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</si>
  <si>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</si>
  <si>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</si>
  <si>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</si>
  <si>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</si>
  <si>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</si>
  <si>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</si>
  <si>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</si>
  <si>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</si>
  <si>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</si>
  <si>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</si>
  <si>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</si>
  <si>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</si>
  <si>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</si>
  <si>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</si>
  <si>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</si>
  <si>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</si>
  <si>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</si>
  <si>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</si>
  <si>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</si>
  <si>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</si>
  <si>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</si>
  <si>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</si>
  <si>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</si>
  <si>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</si>
  <si>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</si>
  <si>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</si>
  <si>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</si>
  <si>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</si>
  <si>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</si>
  <si>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</si>
  <si>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</si>
  <si>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</si>
  <si>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</si>
  <si>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</si>
  <si>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</si>
  <si>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</si>
  <si>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</si>
  <si>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</si>
  <si>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</si>
  <si>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</si>
  <si>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</si>
  <si>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</si>
  <si>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</si>
  <si>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</si>
  <si>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</si>
  <si>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</si>
  <si>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</si>
  <si>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</si>
  <si>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</si>
  <si>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</si>
  <si>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</si>
  <si>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</si>
  <si>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</si>
  <si>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</si>
  <si>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</si>
  <si>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</si>
  <si>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</si>
  <si>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</si>
  <si>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</si>
  <si>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</si>
  <si>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</si>
  <si>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</si>
  <si>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</si>
  <si>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</si>
  <si>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</si>
  <si>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</si>
  <si>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</si>
  <si>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</si>
  <si>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</si>
  <si>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</si>
  <si>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</si>
  <si>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</si>
  <si>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</si>
  <si>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</si>
  <si>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</si>
  <si>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</si>
  <si>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</si>
  <si>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</si>
  <si>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</si>
  <si>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</si>
  <si>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</si>
  <si>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</si>
  <si>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</si>
  <si>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</si>
  <si>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</si>
  <si>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</si>
  <si>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</si>
  <si>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</si>
  <si>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</si>
  <si>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</si>
  <si>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</si>
  <si>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</si>
  <si>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</si>
  <si>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</si>
  <si>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</si>
  <si>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</si>
  <si>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</si>
  <si>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</si>
  <si>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</si>
  <si>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</si>
  <si>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</si>
  <si>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</si>
  <si>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</si>
  <si>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</si>
  <si>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</si>
  <si>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</si>
  <si>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</si>
  <si>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</si>
  <si>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</si>
  <si>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</si>
  <si>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</si>
  <si>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</si>
  <si>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</si>
  <si>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</si>
  <si>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</si>
  <si>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</si>
  <si>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</si>
  <si>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</si>
  <si>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</si>
  <si>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</si>
  <si>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</si>
  <si>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</si>
  <si>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</si>
  <si>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</si>
  <si>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</si>
  <si>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</si>
  <si>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</si>
  <si>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</si>
  <si>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</si>
  <si>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</si>
  <si>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</si>
  <si>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</si>
  <si>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</si>
  <si>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</si>
  <si>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</si>
  <si>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</si>
  <si>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</si>
  <si>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</si>
  <si>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</si>
  <si>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</si>
  <si>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</si>
  <si>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</si>
  <si>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</si>
  <si>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</si>
  <si>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</si>
  <si>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</si>
  <si>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</si>
  <si>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</si>
  <si>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</si>
  <si>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</si>
  <si>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</si>
  <si>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</si>
  <si>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</si>
  <si>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</si>
  <si>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</si>
  <si>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</si>
  <si>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</si>
  <si>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</si>
  <si>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</si>
  <si>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</si>
  <si>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</si>
  <si>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</si>
  <si>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</si>
  <si>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</si>
  <si>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</si>
  <si>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</si>
  <si>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</si>
  <si>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</si>
  <si>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</si>
  <si>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</si>
  <si>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</si>
  <si>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</si>
  <si>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</si>
  <si>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</si>
  <si>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</si>
  <si>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</si>
  <si>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</si>
  <si>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</si>
  <si>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</si>
  <si>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</si>
  <si>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</si>
  <si>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</si>
  <si>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</si>
  <si>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</si>
  <si>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</si>
  <si>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</si>
  <si>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</si>
  <si>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</si>
  <si>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</si>
  <si>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</si>
  <si>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</si>
  <si>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</si>
  <si>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</si>
  <si>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</si>
  <si>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</si>
  <si>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</si>
  <si>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</si>
  <si>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</si>
  <si>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</si>
  <si>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</si>
  <si>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</si>
  <si>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</si>
  <si>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</si>
  <si>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</si>
  <si>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</si>
  <si>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</si>
  <si>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</si>
  <si>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</si>
  <si>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</si>
  <si>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</si>
  <si>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</si>
  <si>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</si>
  <si>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</si>
  <si>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</si>
  <si>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</si>
  <si>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</si>
  <si>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</si>
  <si>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</si>
  <si>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</si>
  <si>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</si>
  <si>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</si>
  <si>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</si>
  <si>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</si>
  <si>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</si>
  <si>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</si>
  <si>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</si>
  <si>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</si>
  <si>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</si>
  <si>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</si>
  <si>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</si>
  <si>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</si>
  <si>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</si>
  <si>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</si>
  <si>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</si>
  <si>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</si>
  <si>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</si>
  <si>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</si>
  <si>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</si>
  <si>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</si>
  <si>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</si>
  <si>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</si>
  <si>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</si>
  <si>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</si>
  <si>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</si>
  <si>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</si>
  <si>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</si>
  <si>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</si>
  <si>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</si>
  <si>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</si>
  <si>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</si>
  <si>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</si>
  <si>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</si>
  <si>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</si>
  <si>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</si>
  <si>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</si>
  <si>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</si>
  <si>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</si>
  <si>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</si>
  <si>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</si>
  <si>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</si>
  <si>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</si>
  <si>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</si>
  <si>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</si>
  <si>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</si>
  <si>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</si>
  <si>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</si>
  <si>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</si>
  <si>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</si>
  <si>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</si>
  <si>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</si>
  <si>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</si>
  <si>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</si>
  <si>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</si>
  <si>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</si>
  <si>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</si>
  <si>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</si>
  <si>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</si>
  <si>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</si>
  <si>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</si>
  <si>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</si>
  <si>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</si>
  <si>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</si>
  <si>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</si>
  <si>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</si>
  <si>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</si>
  <si>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</si>
  <si>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</si>
  <si>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</si>
  <si>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</si>
  <si>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</si>
  <si>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</si>
  <si>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</si>
  <si>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</si>
  <si>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</si>
  <si>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</si>
  <si>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</si>
  <si>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</si>
  <si>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</si>
  <si>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</si>
  <si>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</si>
  <si>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</si>
  <si>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</si>
  <si>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</si>
  <si>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</si>
  <si>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</si>
  <si>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</si>
  <si>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</si>
  <si>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</si>
  <si>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</si>
  <si>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</si>
  <si>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</si>
  <si>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</si>
  <si>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</si>
  <si>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</si>
  <si>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</si>
  <si>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</si>
  <si>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</si>
  <si>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</si>
  <si>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</si>
  <si>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</si>
  <si>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</si>
  <si>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</si>
  <si>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</si>
  <si>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</si>
  <si>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</si>
  <si>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</si>
  <si>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</si>
  <si>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</si>
  <si>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</si>
  <si>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</si>
  <si>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</si>
  <si>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</si>
  <si>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</si>
  <si>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</si>
  <si>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</si>
  <si>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</si>
  <si>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</si>
  <si>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</si>
  <si>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</si>
  <si>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</si>
  <si>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</si>
  <si>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</si>
  <si>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</si>
  <si>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</si>
  <si>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</si>
  <si>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</si>
  <si>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</si>
  <si>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</si>
  <si>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</si>
  <si>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</si>
  <si>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</si>
  <si>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</si>
  <si>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</si>
  <si>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</si>
  <si>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</si>
  <si>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</si>
  <si>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</si>
  <si>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</si>
  <si>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</si>
  <si>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</si>
  <si>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</si>
  <si>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</si>
  <si>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</si>
  <si>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</si>
  <si>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</si>
  <si>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</si>
  <si>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</si>
  <si>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</si>
  <si>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</si>
  <si>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</si>
  <si>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</si>
  <si>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</si>
  <si>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</si>
  <si>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</si>
  <si>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</si>
  <si>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</si>
  <si>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</si>
  <si>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</si>
  <si>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</si>
  <si>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</si>
  <si>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</si>
  <si>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</si>
  <si>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</si>
  <si>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</si>
  <si>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</si>
  <si>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</si>
  <si>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</si>
  <si>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</si>
  <si>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</si>
  <si>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</si>
  <si>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</si>
  <si>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</si>
  <si>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</si>
  <si>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</si>
  <si>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</si>
  <si>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</si>
  <si>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</si>
  <si>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</si>
  <si>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</si>
  <si>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</si>
  <si>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</si>
  <si>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</si>
  <si>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</si>
  <si>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</si>
  <si>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</si>
  <si>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</si>
  <si>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</si>
  <si>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</si>
  <si>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</si>
  <si>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</si>
  <si>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</si>
  <si>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</si>
  <si>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</si>
  <si>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</si>
  <si>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</si>
  <si>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</si>
  <si>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</si>
  <si>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</si>
  <si>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</si>
  <si>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</si>
  <si>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</si>
  <si>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</si>
  <si>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</si>
  <si>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</si>
  <si>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</si>
  <si>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</si>
  <si>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</si>
  <si>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</si>
  <si>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</si>
  <si>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</si>
  <si>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</si>
  <si>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</si>
  <si>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</si>
  <si>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</si>
  <si>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</si>
  <si>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</si>
  <si>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</si>
  <si>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</si>
  <si>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</si>
  <si>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</si>
  <si>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</si>
  <si>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</si>
  <si>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</si>
  <si>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</si>
  <si>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</si>
  <si>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</si>
  <si>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</si>
  <si>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</si>
  <si>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</si>
  <si>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</si>
  <si>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</si>
  <si>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</si>
  <si>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</si>
  <si>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</si>
  <si>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</si>
  <si>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</si>
  <si>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</si>
  <si>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</si>
  <si>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</si>
  <si>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</si>
  <si>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</si>
  <si>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</si>
  <si>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</si>
  <si>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</si>
  <si>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</si>
  <si>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</si>
  <si>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</si>
  <si>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</si>
  <si>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</si>
  <si>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</si>
  <si>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</si>
  <si>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</si>
  <si>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</si>
  <si>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</si>
  <si>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</si>
  <si>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</si>
  <si>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</si>
  <si>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</si>
  <si>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</si>
  <si>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</si>
  <si>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</si>
  <si>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</si>
  <si>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</si>
  <si>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</si>
  <si>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</si>
  <si>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</si>
  <si>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</si>
  <si>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</si>
  <si>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</si>
  <si>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</si>
  <si>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</si>
  <si>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</si>
  <si>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</si>
  <si>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</si>
  <si>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</si>
  <si>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</si>
  <si>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</si>
  <si>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</si>
  <si>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</si>
  <si>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</si>
  <si>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</si>
  <si>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</si>
  <si>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</si>
  <si>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</si>
  <si>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</si>
  <si>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</si>
  <si>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</si>
  <si>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</si>
  <si>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</si>
  <si>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</si>
  <si>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</si>
  <si>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</si>
  <si>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</si>
  <si>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</si>
  <si>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</si>
  <si>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</si>
  <si>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</si>
  <si>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</si>
  <si>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</si>
  <si>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</si>
  <si>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</si>
  <si>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</si>
  <si>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</si>
  <si>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</si>
  <si>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</si>
  <si>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</si>
  <si>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</si>
  <si>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</si>
  <si>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</si>
  <si>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</si>
  <si>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</si>
  <si>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</si>
  <si>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</si>
  <si>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</si>
  <si>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</si>
  <si>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</si>
  <si>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</si>
  <si>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</si>
  <si>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</si>
  <si>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</si>
  <si>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</si>
  <si>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</si>
  <si>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</si>
  <si>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</si>
  <si>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</si>
  <si>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</si>
  <si>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</si>
  <si>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</si>
  <si>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</si>
  <si>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</si>
  <si>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</si>
  <si>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</si>
  <si>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</si>
  <si>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</si>
  <si>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</si>
  <si>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</si>
  <si>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</si>
  <si>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</si>
  <si>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</si>
  <si>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</si>
  <si>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</si>
  <si>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</si>
  <si>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</si>
  <si>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</si>
  <si>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</si>
  <si>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</si>
  <si>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</si>
  <si>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</si>
  <si>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</si>
  <si>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</si>
  <si>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</si>
  <si>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</si>
  <si>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</si>
  <si>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</si>
  <si>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</si>
  <si>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</si>
  <si>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</si>
  <si>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</si>
  <si>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</si>
  <si>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</si>
  <si>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</si>
  <si>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</si>
  <si>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</si>
  <si>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</si>
  <si>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</si>
  <si>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</si>
  <si>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</si>
  <si>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</si>
  <si>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</si>
  <si>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</si>
  <si>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</si>
  <si>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</si>
  <si>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</si>
  <si>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</si>
  <si>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</si>
  <si>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</si>
  <si>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</si>
  <si>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</si>
  <si>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</si>
  <si>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</si>
  <si>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</si>
  <si>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</si>
  <si>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</si>
  <si>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</si>
  <si>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</si>
  <si>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</si>
  <si>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</si>
  <si>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</si>
  <si>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</si>
  <si>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</si>
  <si>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</si>
  <si>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</si>
  <si>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</si>
  <si>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</si>
  <si>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</si>
  <si>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</si>
  <si>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</si>
  <si>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</si>
  <si>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</si>
  <si>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</si>
  <si>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</si>
  <si>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</si>
  <si>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</si>
  <si>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</si>
  <si>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</si>
  <si>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</si>
  <si>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</si>
  <si>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</si>
  <si>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</si>
  <si>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</si>
  <si>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</si>
  <si>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</si>
  <si>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</si>
  <si>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</si>
  <si>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</si>
  <si>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</si>
  <si>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</si>
  <si>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</si>
  <si>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</si>
  <si>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</si>
  <si>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</si>
  <si>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</si>
  <si>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</si>
  <si>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</si>
  <si>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</si>
  <si>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</si>
  <si>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</si>
  <si>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</si>
  <si>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</si>
  <si>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</si>
  <si>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</si>
  <si>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</si>
  <si>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</si>
  <si>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</si>
  <si>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</si>
  <si>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</si>
  <si>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</si>
  <si>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</si>
  <si>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</si>
  <si>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</si>
  <si>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</si>
  <si>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</si>
  <si>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</si>
  <si>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</si>
  <si>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</si>
  <si>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</si>
  <si>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</si>
  <si>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</si>
  <si>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</si>
  <si>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</si>
  <si>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</si>
  <si>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</si>
  <si>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</si>
  <si>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</si>
  <si>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</si>
  <si>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</si>
  <si>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</si>
  <si>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</si>
  <si>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</si>
  <si>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</si>
  <si>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</si>
  <si>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</si>
  <si>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</si>
  <si>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</si>
  <si>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</si>
  <si>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</si>
  <si>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</si>
  <si>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</si>
  <si>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</si>
  <si>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</si>
  <si>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</si>
  <si>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</si>
  <si>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</si>
  <si>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</si>
  <si>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</si>
  <si>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</si>
  <si>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</si>
  <si>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</si>
  <si>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</si>
  <si>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</si>
  <si>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</si>
  <si>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</si>
  <si>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</si>
  <si>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</si>
  <si>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</si>
  <si>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</si>
  <si>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</si>
  <si>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</si>
  <si>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</si>
  <si>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</si>
  <si>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</si>
  <si>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</si>
  <si>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</si>
  <si>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</si>
  <si>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</si>
  <si>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</si>
  <si>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</si>
  <si>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</si>
  <si>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</si>
  <si>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</si>
  <si>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</si>
  <si>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</si>
  <si>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</si>
  <si>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</si>
  <si>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</si>
  <si>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</si>
  <si>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</si>
  <si>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</si>
  <si>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</si>
  <si>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</si>
  <si>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</si>
  <si>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</si>
  <si>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</si>
  <si>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</si>
  <si>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</si>
  <si>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</si>
  <si>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</si>
  <si>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</si>
  <si>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</si>
  <si>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</si>
  <si>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</si>
  <si>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</si>
  <si>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</si>
  <si>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</si>
  <si>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</si>
  <si>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</si>
  <si>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</si>
  <si>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</si>
  <si>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</si>
  <si>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</si>
  <si>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</si>
  <si>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</si>
  <si>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</si>
  <si>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</si>
  <si>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</si>
  <si>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</si>
  <si>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</si>
  <si>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</si>
  <si>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</si>
  <si>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</si>
  <si>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</si>
  <si>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</si>
  <si>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</si>
  <si>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</si>
  <si>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</si>
  <si>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</si>
  <si>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</si>
  <si>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</si>
  <si>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</si>
  <si>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</si>
  <si>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</si>
  <si>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</si>
  <si>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</si>
  <si>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</si>
  <si>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</si>
  <si>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</si>
  <si>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</si>
  <si>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</si>
  <si>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</si>
  <si>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</si>
  <si>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</si>
  <si>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</si>
  <si>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</si>
  <si>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</si>
  <si>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</si>
  <si>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</si>
  <si>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</si>
  <si>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</si>
  <si>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</si>
  <si>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</si>
  <si>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</si>
  <si>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</si>
  <si>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</si>
  <si>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</si>
  <si>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</si>
  <si>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</si>
  <si>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</si>
  <si>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</si>
  <si>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</si>
  <si>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</si>
  <si>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</si>
  <si>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</si>
  <si>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</si>
  <si>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</si>
  <si>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</si>
  <si>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</si>
  <si>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</si>
  <si>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</si>
  <si>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</si>
  <si>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</si>
  <si>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</si>
  <si>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</si>
  <si>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</si>
  <si>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</si>
  <si>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</si>
  <si>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</si>
  <si>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</si>
  <si>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</si>
  <si>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</si>
  <si>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</si>
  <si>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</si>
  <si>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</si>
  <si>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</si>
  <si>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</si>
  <si>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</si>
  <si>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</si>
  <si>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</si>
  <si>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</si>
  <si>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</si>
  <si>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</si>
  <si>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</si>
  <si>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</si>
  <si>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</si>
  <si>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</si>
  <si>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</si>
  <si>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</si>
  <si>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</si>
  <si>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</si>
  <si>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</si>
  <si>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</si>
  <si>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</si>
  <si>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</si>
  <si>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</si>
  <si>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</si>
  <si>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</si>
  <si>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</si>
  <si>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</si>
  <si>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</si>
  <si>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</si>
  <si>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</si>
  <si>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</si>
  <si>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</si>
  <si>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</si>
  <si>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</si>
  <si>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</si>
  <si>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</si>
  <si>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</si>
  <si>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</si>
  <si>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</si>
  <si>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</si>
  <si>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</si>
  <si>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</si>
  <si>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</si>
  <si>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</si>
  <si>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</si>
  <si>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</si>
  <si>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</si>
  <si>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</si>
  <si>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</si>
  <si>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</si>
  <si>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</si>
  <si>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</si>
  <si>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</si>
  <si>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</si>
  <si>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</si>
  <si>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</si>
  <si>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</si>
  <si>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</si>
  <si>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</si>
  <si>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</si>
  <si>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</si>
  <si>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</si>
  <si>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</si>
  <si>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</si>
  <si>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</si>
  <si>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</si>
  <si>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</si>
  <si>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</si>
  <si>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</si>
  <si>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</si>
  <si>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</si>
  <si>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</si>
  <si>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</si>
  <si>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</si>
  <si>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</si>
  <si>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</si>
  <si>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</si>
  <si>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</si>
  <si>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</si>
  <si>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</si>
  <si>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</si>
  <si>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</si>
  <si>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</si>
  <si>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</si>
  <si>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</si>
  <si>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</si>
  <si>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</si>
  <si>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</si>
  <si>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</si>
  <si>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</si>
  <si>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</si>
  <si>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</si>
  <si>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</si>
  <si>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</si>
  <si>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</si>
  <si>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</si>
  <si>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</si>
  <si>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</si>
  <si>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</si>
  <si>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</si>
  <si>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</si>
  <si>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</si>
  <si>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</si>
  <si>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</si>
  <si>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</si>
  <si>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</si>
  <si>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</si>
  <si>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</si>
  <si>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</si>
  <si>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</si>
  <si>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</si>
  <si>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</si>
  <si>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</si>
  <si>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</si>
  <si>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</si>
  <si>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</si>
  <si>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</si>
  <si>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</si>
  <si>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</si>
  <si>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</si>
  <si>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</si>
  <si>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</si>
  <si>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</si>
  <si>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</si>
  <si>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</si>
  <si>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</si>
  <si>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</si>
  <si>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</si>
  <si>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</si>
  <si>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</si>
  <si>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</si>
  <si>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</si>
  <si>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</si>
  <si>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</si>
  <si>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</si>
  <si>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</si>
  <si>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</si>
  <si>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</si>
  <si>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</si>
  <si>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</si>
  <si>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</si>
  <si>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</si>
  <si>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</si>
  <si>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</si>
  <si>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</si>
  <si>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</si>
  <si>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</si>
  <si>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</si>
  <si>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</si>
  <si>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</si>
  <si>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</si>
  <si>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</si>
  <si>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</si>
  <si>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</si>
  <si>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</si>
  <si>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</si>
  <si>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</si>
  <si>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</si>
  <si>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</si>
  <si>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</si>
  <si>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</si>
  <si>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</si>
  <si>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</si>
  <si>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</si>
  <si>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</si>
  <si>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</si>
  <si>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</si>
  <si>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</si>
  <si>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</si>
  <si>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</si>
  <si>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</si>
  <si>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</si>
  <si>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</si>
  <si>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</si>
  <si>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</si>
  <si>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</si>
  <si>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</si>
  <si>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</si>
  <si>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</si>
  <si>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</si>
  <si>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</si>
  <si>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</si>
  <si>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</si>
  <si>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</si>
  <si>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</si>
  <si>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</si>
  <si>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</si>
  <si>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</si>
  <si>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</si>
  <si>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</si>
  <si>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</si>
  <si>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</si>
  <si>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</si>
  <si>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</si>
  <si>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</si>
  <si>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</si>
  <si>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</si>
  <si>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</si>
  <si>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</si>
  <si>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</si>
  <si>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</si>
  <si>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</si>
  <si>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</si>
  <si>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</si>
  <si>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</si>
  <si>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</si>
  <si>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</si>
  <si>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</si>
  <si>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</si>
  <si>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</si>
  <si>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</si>
  <si>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</si>
  <si>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</si>
  <si>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</si>
  <si>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</si>
  <si>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</si>
  <si>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</si>
  <si>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</si>
  <si>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</si>
  <si>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</si>
  <si>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</si>
  <si>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</si>
  <si>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</si>
  <si>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</si>
  <si>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</si>
  <si>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</si>
  <si>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</si>
  <si>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</si>
  <si>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</si>
  <si>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</si>
  <si>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</si>
  <si>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</si>
  <si>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</si>
  <si>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</si>
  <si>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</si>
  <si>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</si>
  <si>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</si>
  <si>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</si>
  <si>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</si>
  <si>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</si>
  <si>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</si>
  <si>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</si>
  <si>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</si>
  <si>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</si>
  <si>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</si>
  <si>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</si>
  <si>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</si>
  <si>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</si>
  <si>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</si>
  <si>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</si>
  <si>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</si>
  <si>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</si>
  <si>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</si>
  <si>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</si>
  <si>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</si>
  <si>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</si>
  <si>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</si>
  <si>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</si>
  <si>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</si>
  <si>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</si>
  <si>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</si>
  <si>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</si>
  <si>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</si>
  <si>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</si>
  <si>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</si>
  <si>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</si>
  <si>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</si>
  <si>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</si>
  <si>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</si>
  <si>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</si>
  <si>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</si>
  <si>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</si>
  <si>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</si>
  <si>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</si>
  <si>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</si>
  <si>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</si>
  <si>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</si>
  <si>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</si>
  <si>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</si>
  <si>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</si>
  <si>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</si>
  <si>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</si>
  <si>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</si>
  <si>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</si>
  <si>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</si>
  <si>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</si>
  <si>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</si>
  <si>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</si>
  <si>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</si>
  <si>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</si>
  <si>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</si>
  <si>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</si>
  <si>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</si>
  <si>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</si>
  <si>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</si>
  <si>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</si>
  <si>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</si>
  <si>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</si>
  <si>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</si>
  <si>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</si>
  <si>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</si>
  <si>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</si>
  <si>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</si>
  <si>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</si>
  <si>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</si>
  <si>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</si>
  <si>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</si>
  <si>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</si>
  <si>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</si>
  <si>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</si>
  <si>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</si>
  <si>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</si>
  <si>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</si>
  <si>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</si>
  <si>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</si>
  <si>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</si>
  <si>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</si>
  <si>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</si>
  <si>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</si>
  <si>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</si>
  <si>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</si>
  <si>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</si>
  <si>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</si>
  <si>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</si>
  <si>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</si>
  <si>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</si>
  <si>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</si>
  <si>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</si>
  <si>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</si>
  <si>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</si>
  <si>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</si>
  <si>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</si>
  <si>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</si>
  <si>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</si>
  <si>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</si>
  <si>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</si>
  <si>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</si>
  <si>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</si>
  <si>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</si>
  <si>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</si>
  <si>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</si>
  <si>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</si>
  <si>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</si>
  <si>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</si>
  <si>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</si>
  <si>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</si>
  <si>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</si>
  <si>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</si>
  <si>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</si>
  <si>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</si>
  <si>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</si>
  <si>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</si>
  <si>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</si>
  <si>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</si>
  <si>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</si>
  <si>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</si>
  <si>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</si>
  <si>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</si>
  <si>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</si>
  <si>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</si>
  <si>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</si>
  <si>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</si>
  <si>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</si>
  <si>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</si>
  <si>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</si>
  <si>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</si>
  <si>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</si>
  <si>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</si>
  <si>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</si>
  <si>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</si>
  <si>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</si>
  <si>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</si>
  <si>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</si>
  <si>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</si>
  <si>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</si>
  <si>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</si>
  <si>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</si>
  <si>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</si>
  <si>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</si>
  <si>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</si>
  <si>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</si>
  <si>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</si>
  <si>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</si>
  <si>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</si>
  <si>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</si>
  <si>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</si>
  <si>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</si>
  <si>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</si>
  <si>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</si>
  <si>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</si>
  <si>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</si>
  <si>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</si>
  <si>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</si>
  <si>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</si>
  <si>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</si>
  <si>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</si>
  <si>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</si>
  <si>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</si>
  <si>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</si>
  <si>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</si>
  <si>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</si>
  <si>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</si>
  <si>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</si>
  <si>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</si>
  <si>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</si>
  <si>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</si>
  <si>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</si>
  <si>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</si>
  <si>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</si>
  <si>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</si>
  <si>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</si>
  <si>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</si>
  <si>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</si>
  <si>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</si>
  <si>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</si>
  <si>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</si>
  <si>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</si>
  <si>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</si>
  <si>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</si>
  <si>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</si>
  <si>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</si>
  <si>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</si>
  <si>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</si>
  <si>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</si>
  <si>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</si>
  <si>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</si>
  <si>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</si>
  <si>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</si>
  <si>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</si>
  <si>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</si>
  <si>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</si>
  <si>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</si>
  <si>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</si>
  <si>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</si>
  <si>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</si>
  <si>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</si>
  <si>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</si>
  <si>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</si>
  <si>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</si>
  <si>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</si>
  <si>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</si>
  <si>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</si>
  <si>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</si>
  <si>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</si>
  <si>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</si>
  <si>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</si>
  <si>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</si>
  <si>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</si>
  <si>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</si>
  <si>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</si>
  <si>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</si>
  <si>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</si>
  <si>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</si>
  <si>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</si>
  <si>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</si>
  <si>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</si>
  <si>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</si>
  <si>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</si>
  <si>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</si>
  <si>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</si>
  <si>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</si>
  <si>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</si>
  <si>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</si>
  <si>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</si>
  <si>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</si>
  <si>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</si>
  <si>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</si>
  <si>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</si>
  <si>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</si>
  <si>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</si>
  <si>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</si>
  <si>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</si>
  <si>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</si>
  <si>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</si>
  <si>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</si>
  <si>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</si>
  <si>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</si>
  <si>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</si>
  <si>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</si>
  <si>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</si>
  <si>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</si>
  <si>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</si>
  <si>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</si>
  <si>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</si>
  <si>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</si>
  <si>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</si>
  <si>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</si>
  <si>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</si>
  <si>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</si>
  <si>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</si>
  <si>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</si>
  <si>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</si>
  <si>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</si>
  <si>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</si>
  <si>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</si>
  <si>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</si>
  <si>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</si>
  <si>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</si>
  <si>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</si>
  <si>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</si>
  <si>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</si>
  <si>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</si>
  <si>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</si>
  <si>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</si>
  <si>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</si>
  <si>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</si>
  <si>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</si>
  <si>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</si>
  <si>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</si>
  <si>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</si>
  <si>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</si>
  <si>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</si>
  <si>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</si>
  <si>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</si>
  <si>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</si>
  <si>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</si>
  <si>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</si>
  <si>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</si>
  <si>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</si>
  <si>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</si>
  <si>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</si>
  <si>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</si>
  <si>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</si>
  <si>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</si>
  <si>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</si>
  <si>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</si>
  <si>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</si>
  <si>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</si>
  <si>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</si>
  <si>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</si>
  <si>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</si>
  <si>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</si>
  <si>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</si>
  <si>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</si>
  <si>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</si>
  <si>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</si>
  <si>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</si>
  <si>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</si>
  <si>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</si>
  <si>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</si>
  <si>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</si>
  <si>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</si>
  <si>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</si>
  <si>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</si>
  <si>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</si>
  <si>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</si>
  <si>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</si>
  <si>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</si>
  <si>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</si>
  <si>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</si>
  <si>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</si>
  <si>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</si>
  <si>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</si>
  <si>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</si>
  <si>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</si>
  <si>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</si>
  <si>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</si>
  <si>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</si>
  <si>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</si>
  <si>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</si>
  <si>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</si>
  <si>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</si>
  <si>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</si>
  <si>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</si>
  <si>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</si>
  <si>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</si>
  <si>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</si>
  <si>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</si>
  <si>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</si>
  <si>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</si>
  <si>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</si>
  <si>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</si>
  <si>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</si>
  <si>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</si>
  <si>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</si>
  <si>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</si>
  <si>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</si>
  <si>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</si>
  <si>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</si>
  <si>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</si>
  <si>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</si>
  <si>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</si>
  <si>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</si>
  <si>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</si>
  <si>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</si>
  <si>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</si>
  <si>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</si>
  <si>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</si>
  <si>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</si>
  <si>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</si>
  <si>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</si>
  <si>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</si>
  <si>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</si>
  <si>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</si>
  <si>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</si>
  <si>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</si>
  <si>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</si>
  <si>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</si>
  <si>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</si>
  <si>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</si>
  <si>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</si>
  <si>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</si>
  <si>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</si>
  <si>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</si>
  <si>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</si>
  <si>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</si>
  <si>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</si>
  <si>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</si>
  <si>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</si>
  <si>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</si>
  <si>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</si>
  <si>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</si>
  <si>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</si>
  <si>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</si>
  <si>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</si>
  <si>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</si>
  <si>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</si>
  <si>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</si>
  <si>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</si>
  <si>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</si>
  <si>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</si>
  <si>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</si>
  <si>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</si>
  <si>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</si>
  <si>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</si>
  <si>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</si>
  <si>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</si>
  <si>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</si>
  <si>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</si>
  <si>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</si>
  <si>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</si>
  <si>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</si>
  <si>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</si>
  <si>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</si>
  <si>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</si>
  <si>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</si>
  <si>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</si>
  <si>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</si>
  <si>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</si>
  <si>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</si>
  <si>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</si>
  <si>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</si>
  <si>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</si>
  <si>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</si>
  <si>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</si>
  <si>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</si>
  <si>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</si>
  <si>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</si>
  <si>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</si>
  <si>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</si>
  <si>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</si>
  <si>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</si>
  <si>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</si>
  <si>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</si>
  <si>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</si>
  <si>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</si>
  <si>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</si>
  <si>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</si>
  <si>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</si>
  <si>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</si>
  <si>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</si>
  <si>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</si>
  <si>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</si>
  <si>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</si>
  <si>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</si>
  <si>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</si>
  <si>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</si>
  <si>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</si>
  <si>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</si>
  <si>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</si>
  <si>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</si>
  <si>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</si>
  <si>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</si>
  <si>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</si>
  <si>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</si>
  <si>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</si>
  <si>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</si>
  <si>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</si>
  <si>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</si>
  <si>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</si>
  <si>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</si>
  <si>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</si>
  <si>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</si>
  <si>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</si>
  <si>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</si>
  <si>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</si>
  <si>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</si>
  <si>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</si>
  <si>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</si>
  <si>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</si>
  <si>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</si>
  <si>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</si>
  <si>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</si>
  <si>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</si>
  <si>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</si>
  <si>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</si>
  <si>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</si>
  <si>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</si>
  <si>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</si>
  <si>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</si>
  <si>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</si>
  <si>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</si>
  <si>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</si>
  <si>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</si>
  <si>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</si>
  <si>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</si>
  <si>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</si>
  <si>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</si>
  <si>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</si>
  <si>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</si>
  <si>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</si>
  <si>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</si>
  <si>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</si>
  <si>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</si>
  <si>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</si>
  <si>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</si>
  <si>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</si>
  <si>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</si>
  <si>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</si>
  <si>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</si>
  <si>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</si>
  <si>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</si>
  <si>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</si>
  <si>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</si>
  <si>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</si>
  <si>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</si>
  <si>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</si>
  <si>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</si>
  <si>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</si>
  <si>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</si>
  <si>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</si>
  <si>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</si>
  <si>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</si>
  <si>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</si>
  <si>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</si>
  <si>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</si>
  <si>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</si>
  <si>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</si>
  <si>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</si>
  <si>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</si>
  <si>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</si>
  <si>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</si>
  <si>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</si>
  <si>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</si>
  <si>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</si>
  <si>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</si>
  <si>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</si>
  <si>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</si>
  <si>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</si>
  <si>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</si>
  <si>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</si>
  <si>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</si>
  <si>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</si>
  <si>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</si>
  <si>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</si>
  <si>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</si>
  <si>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</si>
  <si>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</si>
  <si>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</si>
  <si>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</si>
  <si>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</si>
  <si>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</si>
  <si>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</si>
  <si>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</si>
  <si>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</si>
  <si>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</si>
  <si>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</si>
  <si>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</si>
  <si>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</si>
  <si>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</si>
  <si>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</si>
  <si>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</si>
  <si>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</si>
  <si>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</si>
  <si>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</si>
  <si>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</si>
  <si>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</si>
  <si>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</si>
  <si>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</si>
  <si>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</si>
  <si>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</si>
  <si>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</si>
  <si>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</si>
  <si>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</si>
  <si>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</si>
  <si>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</si>
  <si>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</si>
  <si>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</si>
  <si>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</si>
  <si>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</si>
  <si>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</si>
  <si>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</si>
  <si>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</si>
  <si>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</si>
  <si>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</si>
  <si>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</si>
  <si>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</si>
  <si>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</si>
  <si>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</si>
  <si>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</si>
  <si>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</si>
  <si>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</si>
  <si>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</si>
  <si>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</si>
  <si>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</si>
  <si>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</si>
  <si>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</si>
  <si>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</si>
  <si>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</si>
  <si>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</si>
  <si>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</si>
  <si>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</si>
  <si>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</si>
  <si>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</si>
  <si>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</si>
  <si>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</si>
  <si>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</si>
  <si>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</si>
  <si>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</si>
  <si>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</si>
  <si>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</si>
  <si>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</si>
  <si>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</si>
  <si>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</si>
  <si>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</si>
  <si>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</si>
  <si>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</si>
  <si>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</si>
  <si>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</si>
  <si>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</si>
  <si>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</si>
  <si>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</si>
  <si>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</si>
  <si>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</si>
  <si>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</si>
  <si>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</si>
  <si>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</si>
  <si>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</si>
  <si>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</si>
  <si>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</si>
  <si>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</si>
  <si>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</si>
  <si>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</si>
  <si>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</si>
  <si>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</si>
  <si>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</si>
  <si>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</si>
  <si>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</si>
  <si>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</si>
  <si>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</si>
  <si>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</si>
  <si>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</si>
  <si>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</si>
  <si>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</si>
  <si>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</si>
  <si>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</si>
  <si>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</si>
  <si>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</si>
  <si>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</si>
  <si>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</si>
  <si>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</si>
  <si>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</si>
  <si>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</si>
  <si>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</si>
  <si>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</si>
  <si>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</si>
  <si>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</si>
  <si>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</si>
  <si>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</si>
  <si>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</si>
  <si>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</si>
  <si>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</si>
  <si>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</si>
  <si>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</si>
  <si>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</si>
  <si>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</si>
  <si>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</si>
  <si>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</si>
  <si>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</si>
  <si>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</si>
  <si>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</si>
  <si>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</si>
  <si>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</si>
  <si>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</si>
  <si>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</si>
  <si>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</si>
  <si>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</si>
  <si>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</si>
  <si>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</si>
  <si>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</si>
  <si>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</si>
  <si>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</si>
  <si>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</si>
  <si>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</si>
  <si>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</si>
  <si>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</si>
  <si>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</si>
  <si>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</si>
  <si>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</si>
  <si>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</si>
  <si>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</si>
  <si>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</si>
  <si>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</si>
  <si>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</si>
  <si>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</si>
  <si>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</si>
  <si>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</si>
  <si>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</si>
  <si>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</si>
  <si>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</si>
  <si>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</si>
  <si>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</si>
  <si>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</si>
  <si>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</si>
  <si>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</si>
  <si>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</si>
  <si>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</si>
  <si>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</si>
  <si>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</si>
  <si>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</si>
  <si>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</si>
  <si>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</si>
  <si>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</si>
  <si>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</si>
  <si>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</si>
  <si>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</si>
  <si>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</si>
  <si>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</si>
  <si>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</si>
  <si>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</si>
  <si>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</si>
  <si>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</si>
  <si>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</si>
  <si>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</si>
  <si>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</si>
  <si>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</si>
  <si>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</si>
  <si>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</si>
  <si>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</si>
  <si>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</si>
  <si>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</si>
  <si>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</si>
  <si>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</si>
  <si>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</si>
  <si>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</si>
  <si>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</si>
  <si>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</si>
  <si>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</si>
  <si>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</si>
  <si>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</si>
  <si>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</si>
  <si>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</si>
  <si>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</si>
  <si>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</si>
  <si>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</si>
  <si>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</si>
  <si>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</si>
  <si>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</si>
  <si>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</si>
  <si>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</si>
  <si>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</si>
  <si>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</si>
  <si>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</si>
  <si>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</si>
  <si>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</si>
  <si>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</si>
  <si>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</si>
  <si>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</si>
  <si>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</si>
  <si>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</si>
  <si>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</si>
  <si>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</si>
  <si>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</si>
  <si>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</si>
  <si>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</si>
  <si>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</si>
  <si>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</si>
  <si>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</si>
  <si>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</si>
  <si>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</si>
  <si>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</si>
  <si>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</si>
  <si>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</si>
  <si>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</si>
  <si>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</si>
  <si>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</si>
  <si>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</si>
  <si>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</si>
  <si>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</si>
  <si>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</si>
  <si>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</si>
  <si>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</si>
  <si>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</si>
  <si>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</si>
  <si>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</si>
  <si>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</si>
  <si>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</si>
  <si>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</si>
  <si>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</si>
  <si>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</si>
  <si>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</si>
  <si>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</si>
  <si>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</si>
  <si>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</si>
  <si>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</si>
  <si>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</si>
  <si>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</si>
  <si>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</si>
  <si>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</si>
  <si>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</si>
  <si>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</si>
  <si>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</si>
  <si>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</si>
  <si>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</si>
  <si>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</si>
  <si>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</si>
  <si>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</si>
  <si>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</si>
  <si>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</si>
  <si>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</si>
  <si>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</si>
  <si>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</si>
  <si>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</si>
  <si>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</si>
  <si>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</si>
  <si>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</si>
  <si>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</si>
  <si>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</si>
  <si>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</si>
  <si>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</si>
  <si>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</si>
  <si>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</si>
  <si>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</si>
  <si>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</si>
  <si>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</si>
  <si>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</si>
  <si>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</si>
  <si>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</si>
  <si>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</si>
  <si>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</si>
  <si>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</si>
  <si>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</si>
  <si>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</si>
  <si>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</si>
  <si>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</si>
  <si>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</si>
  <si>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</si>
  <si>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</si>
  <si>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</si>
  <si>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</si>
  <si>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</si>
  <si>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</si>
  <si>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</si>
  <si>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</si>
  <si>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</si>
  <si>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</si>
  <si>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</si>
  <si>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</si>
  <si>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</si>
  <si>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</si>
  <si>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</si>
  <si>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</si>
  <si>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</si>
  <si>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</si>
  <si>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</si>
  <si>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</si>
  <si>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</si>
  <si>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</si>
  <si>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</si>
  <si>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</si>
  <si>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</si>
  <si>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</si>
  <si>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</si>
  <si>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</si>
  <si>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</si>
  <si>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</si>
  <si>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</si>
  <si>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</si>
  <si>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</si>
  <si>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</si>
  <si>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</si>
  <si>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</si>
  <si>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</si>
  <si>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</si>
  <si>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</si>
  <si>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</si>
  <si>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</si>
  <si>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</si>
  <si>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</si>
  <si>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</si>
  <si>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</si>
  <si>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</si>
  <si>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</si>
  <si>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</si>
  <si>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</si>
  <si>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</si>
  <si>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</si>
  <si>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</si>
  <si>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</si>
  <si>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</si>
  <si>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</si>
  <si>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</si>
  <si>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</si>
  <si>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</si>
  <si>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</si>
  <si>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</si>
  <si>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</si>
  <si>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</si>
  <si>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</si>
  <si>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</si>
  <si>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</si>
  <si>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</si>
  <si>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</si>
  <si>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</si>
  <si>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</si>
  <si>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</si>
  <si>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</si>
  <si>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</si>
  <si>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</si>
  <si>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</si>
  <si>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</si>
  <si>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</si>
  <si>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</si>
  <si>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</si>
  <si>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</si>
  <si>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</si>
  <si>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</si>
  <si>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</si>
  <si>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</si>
  <si>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</si>
  <si>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</si>
  <si>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</si>
  <si>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</si>
  <si>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</si>
  <si>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</si>
  <si>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</si>
  <si>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</si>
  <si>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</si>
  <si>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</si>
  <si>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</si>
  <si>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</si>
  <si>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</si>
  <si>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</si>
  <si>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</si>
  <si>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</si>
  <si>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</si>
  <si>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</si>
  <si>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</si>
  <si>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</si>
  <si>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</si>
  <si>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</si>
  <si>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</si>
  <si>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</si>
  <si>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</si>
  <si>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</si>
  <si>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</si>
  <si>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</si>
  <si>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</si>
  <si>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</si>
  <si>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</si>
  <si>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</si>
  <si>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</si>
  <si>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</si>
  <si>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</si>
  <si>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</si>
  <si>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</si>
  <si>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</si>
  <si>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</si>
  <si>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</si>
  <si>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</si>
  <si>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</si>
  <si>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</si>
  <si>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</si>
  <si>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</si>
  <si>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</si>
  <si>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</si>
  <si>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</si>
  <si>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</si>
  <si>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</si>
  <si>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</si>
  <si>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</si>
  <si>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</si>
  <si>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</si>
  <si>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</si>
  <si>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</si>
  <si>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</si>
  <si>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</si>
  <si>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</si>
  <si>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</si>
  <si>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</si>
  <si>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</si>
  <si>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</si>
  <si>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</si>
  <si>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</si>
  <si>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</si>
  <si>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</si>
  <si>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</si>
  <si>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</si>
  <si>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</si>
  <si>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</si>
  <si>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</si>
  <si>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</si>
  <si>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</si>
  <si>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</si>
  <si>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</si>
  <si>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</si>
  <si>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</si>
  <si>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</si>
  <si>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</si>
  <si>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</si>
  <si>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</si>
  <si>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</si>
  <si>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</si>
  <si>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</si>
  <si>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</si>
  <si>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</si>
  <si>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</si>
  <si>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</si>
  <si>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</si>
  <si>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</si>
  <si>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</si>
  <si>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</si>
  <si>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</si>
  <si>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</si>
  <si>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</si>
  <si>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</si>
  <si>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</si>
  <si>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</si>
  <si>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</si>
  <si>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</si>
  <si>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</si>
  <si>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</si>
  <si>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</si>
  <si>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</si>
  <si>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</si>
  <si>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</si>
  <si>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</si>
  <si>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</si>
  <si>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</si>
  <si>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</si>
  <si>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</si>
  <si>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</si>
  <si>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</si>
  <si>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</si>
  <si>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</si>
  <si>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</si>
  <si>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</si>
  <si>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</si>
  <si>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</si>
  <si>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</si>
  <si>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</si>
  <si>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</si>
  <si>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</si>
  <si>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</si>
  <si>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</si>
  <si>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</si>
  <si>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</si>
  <si>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</si>
  <si>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</si>
  <si>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</si>
  <si>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</si>
  <si>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</si>
  <si>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</si>
  <si>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</si>
  <si>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</si>
  <si>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</si>
  <si>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</si>
  <si>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</si>
  <si>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</si>
  <si>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</si>
  <si>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</si>
  <si>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</si>
  <si>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</si>
  <si>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</si>
  <si>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</si>
  <si>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</si>
  <si>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</si>
  <si>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</si>
  <si>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</si>
  <si>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</si>
  <si>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</si>
  <si>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</si>
  <si>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</si>
  <si>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</si>
  <si>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</si>
  <si>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</si>
  <si>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</si>
  <si>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</si>
  <si>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</si>
  <si>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</si>
  <si>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</si>
  <si>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</si>
  <si>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</si>
  <si>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</si>
  <si>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</si>
  <si>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</si>
  <si>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</si>
  <si>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</si>
  <si>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</si>
  <si>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</si>
  <si>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</si>
  <si>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</si>
  <si>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</si>
  <si>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</si>
  <si>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</si>
  <si>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</si>
  <si>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</si>
  <si>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</si>
  <si>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</si>
  <si>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</si>
  <si>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</si>
  <si>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</si>
  <si>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</si>
  <si>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</si>
  <si>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</si>
  <si>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</si>
  <si>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</si>
  <si>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</si>
  <si>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</si>
  <si>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</si>
  <si>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</si>
  <si>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</si>
  <si>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</si>
  <si>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</si>
  <si>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</si>
  <si>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</si>
  <si>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</si>
  <si>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</si>
  <si>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</si>
  <si>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</si>
  <si>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</si>
  <si>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</si>
  <si>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</si>
  <si>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</si>
  <si>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</si>
  <si>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</si>
  <si>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</si>
  <si>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</si>
  <si>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</si>
  <si>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</si>
  <si>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</si>
  <si>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</si>
  <si>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</si>
  <si>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</si>
  <si>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</si>
  <si>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</si>
  <si>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</si>
  <si>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</si>
  <si>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</si>
  <si>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</si>
  <si>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</si>
  <si>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</si>
  <si>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</si>
  <si>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</si>
  <si>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</si>
  <si>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</si>
  <si>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</si>
  <si>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</si>
  <si>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</si>
  <si>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</si>
  <si>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</si>
  <si>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</si>
  <si>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</si>
  <si>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</si>
  <si>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</si>
  <si>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</si>
  <si>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</si>
  <si>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</si>
  <si>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</si>
  <si>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</si>
  <si>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</si>
  <si>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</si>
  <si>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</si>
  <si>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</si>
  <si>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</si>
  <si>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</si>
  <si>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</si>
  <si>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</si>
  <si>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</si>
  <si>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</si>
  <si>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</si>
  <si>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</si>
  <si>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</si>
  <si>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</si>
  <si>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</si>
  <si>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</si>
  <si>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</si>
  <si>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</si>
  <si>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</si>
  <si>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</si>
  <si>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</si>
  <si>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</si>
  <si>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</si>
  <si>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</si>
  <si>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</si>
  <si>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</si>
  <si>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</si>
  <si>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</si>
  <si>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</si>
  <si>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</si>
  <si>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</si>
  <si>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</si>
  <si>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</si>
  <si>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</si>
  <si>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</si>
  <si>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</si>
  <si>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</si>
  <si>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</si>
  <si>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</si>
  <si>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</si>
  <si>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</si>
  <si>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</si>
  <si>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</si>
  <si>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</si>
  <si>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</si>
  <si>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</si>
  <si>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</si>
  <si>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</si>
  <si>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</si>
  <si>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</si>
  <si>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</si>
  <si>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</si>
  <si>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</si>
  <si>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</si>
  <si>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</si>
  <si>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</si>
  <si>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</si>
  <si>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</si>
  <si>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</si>
  <si>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</si>
  <si>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</si>
  <si>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</si>
  <si>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</si>
  <si>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</si>
  <si>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</si>
  <si>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</si>
  <si>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</si>
  <si>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</si>
  <si>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</si>
  <si>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</si>
  <si>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</si>
  <si>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</si>
  <si>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</si>
  <si>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</si>
  <si>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</si>
  <si>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</si>
  <si>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</si>
  <si>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</si>
  <si>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</si>
  <si>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</si>
  <si>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</si>
  <si>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</si>
  <si>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</si>
  <si>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</si>
  <si>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</si>
  <si>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</si>
  <si>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</si>
  <si>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</si>
  <si>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</si>
  <si>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</si>
  <si>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</si>
  <si>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</si>
  <si>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</si>
  <si>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</si>
  <si>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</si>
  <si>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</si>
  <si>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</si>
  <si>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</si>
  <si>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</si>
  <si>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</si>
  <si>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</si>
  <si>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</si>
  <si>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</si>
  <si>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</si>
  <si>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</si>
  <si>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</si>
  <si>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</si>
  <si>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</si>
  <si>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</si>
  <si>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</si>
  <si>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</si>
  <si>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</si>
  <si>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</si>
  <si>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</si>
  <si>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</si>
  <si>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</si>
  <si>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</si>
  <si>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</si>
  <si>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</si>
  <si>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</si>
  <si>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</si>
  <si>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</si>
  <si>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</si>
  <si>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</si>
  <si>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</si>
  <si>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</si>
  <si>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</si>
  <si>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</si>
  <si>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</si>
  <si>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</si>
  <si>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</si>
  <si>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</si>
  <si>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</si>
  <si>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</si>
  <si>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</si>
  <si>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</si>
  <si>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</si>
  <si>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</si>
  <si>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</si>
  <si>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</si>
  <si>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</si>
  <si>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</si>
  <si>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</si>
  <si>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</si>
  <si>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</si>
  <si>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</si>
  <si>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</si>
  <si>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</si>
  <si>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</si>
  <si>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</si>
  <si>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</si>
  <si>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</si>
  <si>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</si>
  <si>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</si>
  <si>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</si>
  <si>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</si>
  <si>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</si>
  <si>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</si>
  <si>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</si>
  <si>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</si>
  <si>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</si>
  <si>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</si>
  <si>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</si>
  <si>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</si>
  <si>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</si>
  <si>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</si>
  <si>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</si>
  <si>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</si>
  <si>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</si>
  <si>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</si>
  <si>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</si>
  <si>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</si>
  <si>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</si>
  <si>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</si>
  <si>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</si>
  <si>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</si>
  <si>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</si>
  <si>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</si>
  <si>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</si>
  <si>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</si>
  <si>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</si>
  <si>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</si>
  <si>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</si>
  <si>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</si>
  <si>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</si>
  <si>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</si>
  <si>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</si>
  <si>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</si>
  <si>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</si>
  <si>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</si>
  <si>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</si>
  <si>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</si>
  <si>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</si>
  <si>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</si>
  <si>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</si>
  <si>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</si>
  <si>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</si>
  <si>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</si>
  <si>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</si>
  <si>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</si>
  <si>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</si>
  <si>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</si>
  <si>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</si>
  <si>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</si>
  <si>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</si>
  <si>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</si>
  <si>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</si>
  <si>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</si>
  <si>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</si>
  <si>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</si>
  <si>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</si>
  <si>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</si>
  <si>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</si>
  <si>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</si>
  <si>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</si>
  <si>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</si>
  <si>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</si>
  <si>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</si>
  <si>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</si>
  <si>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</si>
  <si>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</si>
  <si>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</si>
  <si>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</si>
  <si>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</si>
  <si>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</si>
  <si>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</si>
  <si>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</si>
  <si>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</si>
  <si>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</si>
  <si>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</si>
  <si>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</si>
  <si>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</si>
  <si>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</si>
  <si>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</si>
  <si>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</si>
  <si>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</si>
  <si>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</si>
  <si>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</si>
  <si>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</si>
  <si>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</si>
  <si>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</si>
  <si>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</si>
  <si>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</si>
  <si>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</si>
  <si>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</si>
  <si>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</si>
  <si>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</si>
  <si>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</si>
  <si>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</si>
  <si>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</si>
  <si>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</si>
  <si>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</si>
  <si>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</si>
  <si>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</si>
  <si>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</si>
  <si>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</si>
  <si>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</si>
  <si>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</si>
  <si>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</si>
  <si>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</si>
  <si>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</si>
  <si>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</si>
  <si>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</si>
  <si>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</si>
  <si>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</si>
  <si>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</si>
  <si>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</si>
  <si>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</si>
  <si>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</si>
  <si>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</si>
  <si>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</si>
  <si>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</si>
  <si>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</si>
  <si>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</si>
  <si>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</si>
  <si>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</si>
  <si>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</si>
  <si>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</si>
  <si>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</si>
  <si>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</si>
  <si>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</si>
  <si>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</si>
  <si>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</si>
  <si>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</si>
  <si>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</si>
  <si>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</si>
  <si>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</si>
  <si>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</si>
  <si>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</si>
  <si>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</si>
  <si>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</si>
  <si>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</si>
  <si>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</si>
  <si>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</si>
  <si>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</si>
  <si>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</si>
  <si>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</si>
  <si>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</si>
  <si>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</si>
  <si>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</si>
  <si>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</si>
  <si>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</si>
  <si>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</si>
  <si>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</si>
  <si>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</si>
  <si>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</si>
  <si>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</si>
  <si>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</si>
  <si>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</si>
  <si>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</si>
  <si>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</si>
  <si>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</si>
  <si>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</si>
  <si>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</si>
  <si>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</si>
  <si>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</si>
  <si>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</si>
  <si>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</si>
  <si>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</si>
  <si>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</si>
  <si>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</si>
  <si>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</si>
  <si>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</si>
  <si>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</si>
  <si>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</si>
  <si>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</si>
  <si>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</si>
  <si>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</si>
  <si>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</si>
  <si>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</si>
  <si>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</si>
  <si>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</si>
  <si>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</si>
  <si>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</si>
  <si>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</si>
  <si>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</si>
  <si>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</si>
  <si>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</si>
  <si>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</si>
  <si>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</si>
  <si>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</si>
  <si>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</si>
  <si>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</si>
  <si>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</si>
  <si>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</si>
  <si>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</si>
  <si>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</si>
  <si>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</si>
  <si>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</si>
  <si>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</si>
  <si>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</si>
  <si>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</si>
  <si>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</si>
  <si>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</si>
  <si>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</si>
  <si>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</si>
  <si>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</si>
  <si>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</si>
  <si>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</si>
  <si>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</si>
  <si>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</si>
  <si>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</si>
  <si>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</si>
  <si>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</si>
  <si>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</si>
  <si>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</si>
  <si>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</si>
  <si>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</si>
  <si>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</si>
  <si>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</si>
  <si>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</si>
  <si>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</si>
  <si>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</si>
  <si>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</si>
  <si>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</si>
  <si>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</si>
  <si>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</si>
  <si>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</si>
  <si>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</si>
  <si>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</si>
  <si>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</si>
  <si>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</si>
  <si>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</si>
  <si>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</si>
  <si>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</si>
  <si>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</si>
  <si>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</si>
  <si>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</si>
  <si>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</si>
  <si>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</si>
  <si>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</si>
  <si>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</si>
  <si>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</si>
  <si>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</si>
  <si>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</si>
  <si>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</si>
  <si>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</si>
  <si>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</si>
  <si>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</si>
  <si>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</si>
  <si>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</si>
  <si>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</si>
  <si>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</si>
  <si>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</si>
  <si>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</si>
  <si>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</si>
  <si>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</si>
  <si>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</si>
  <si>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</si>
  <si>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</si>
  <si>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</si>
  <si>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</si>
  <si>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</si>
  <si>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</si>
  <si>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</si>
  <si>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</si>
  <si>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</si>
  <si>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</si>
  <si>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</si>
  <si>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</si>
  <si>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</si>
  <si>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</si>
  <si>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</si>
  <si>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</si>
  <si>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</si>
  <si>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</si>
  <si>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</si>
  <si>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</si>
  <si>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</si>
  <si>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</si>
  <si>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</si>
  <si>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</si>
  <si>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</si>
  <si>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</si>
  <si>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</si>
  <si>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</si>
  <si>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</si>
  <si>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</si>
  <si>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</si>
  <si>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</si>
  <si>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</si>
  <si>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</si>
  <si>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</si>
  <si>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</si>
  <si>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</si>
  <si>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</si>
  <si>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</si>
  <si>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</si>
  <si>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</si>
  <si>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</si>
  <si>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</si>
  <si>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</si>
  <si>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</si>
  <si>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</si>
  <si>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</si>
  <si>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</si>
  <si>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</si>
  <si>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</si>
  <si>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</si>
  <si>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</si>
  <si>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</si>
  <si>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</si>
  <si>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</si>
  <si>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</si>
  <si>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</si>
  <si>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</si>
  <si>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</si>
  <si>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</si>
  <si>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</si>
  <si>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</si>
  <si>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</si>
  <si>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</si>
  <si>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</si>
  <si>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</si>
  <si>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</si>
  <si>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</si>
  <si>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</si>
  <si>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</si>
  <si>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</si>
  <si>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</si>
  <si>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</si>
  <si>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</si>
  <si>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</si>
  <si>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</si>
  <si>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</si>
  <si>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</si>
  <si>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</si>
  <si>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</si>
  <si>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</si>
  <si>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</si>
  <si>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</si>
  <si>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</si>
  <si>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</si>
  <si>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</si>
  <si>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</si>
  <si>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</si>
  <si>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</si>
  <si>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</si>
  <si>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</si>
  <si>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</si>
  <si>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</si>
  <si>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</si>
  <si>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</si>
  <si>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</si>
  <si>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</si>
  <si>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</si>
  <si>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</si>
  <si>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</si>
  <si>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</si>
  <si>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</si>
  <si>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</si>
  <si>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</si>
  <si>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</si>
  <si>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</si>
  <si>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</si>
  <si>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</si>
  <si>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</si>
  <si>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</si>
  <si>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</si>
  <si>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</si>
  <si>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</si>
  <si>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</si>
  <si>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</si>
  <si>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</si>
  <si>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</si>
  <si>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</si>
  <si>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</si>
  <si>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</si>
  <si>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</si>
  <si>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</si>
  <si>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</si>
  <si>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</si>
  <si>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</si>
  <si>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</si>
  <si>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</si>
  <si>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</si>
  <si>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</si>
  <si>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</si>
  <si>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</si>
  <si>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</si>
  <si>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</si>
  <si>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</si>
  <si>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</si>
  <si>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</si>
  <si>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</si>
  <si>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</si>
  <si>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</si>
  <si>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</si>
  <si>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</si>
  <si>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</si>
  <si>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</si>
  <si>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</si>
  <si>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</si>
  <si>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</si>
  <si>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</si>
  <si>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</si>
  <si>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</si>
  <si>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</si>
  <si>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</si>
  <si>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</si>
  <si>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</si>
  <si>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</si>
  <si>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</si>
  <si>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</si>
  <si>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</si>
  <si>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</si>
  <si>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</si>
  <si>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</si>
  <si>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</si>
  <si>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</si>
  <si>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</si>
  <si>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</si>
  <si>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</si>
  <si>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</si>
  <si>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</si>
  <si>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</si>
  <si>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</si>
  <si>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</si>
  <si>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</si>
  <si>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</si>
  <si>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</si>
  <si>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</si>
  <si>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</si>
  <si>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</si>
  <si>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</si>
  <si>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</si>
  <si>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</si>
  <si>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</si>
  <si>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</si>
  <si>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</si>
  <si>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</si>
  <si>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</si>
  <si>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</si>
  <si>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</si>
  <si>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</si>
  <si>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</si>
  <si>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</si>
  <si>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</si>
  <si>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</si>
  <si>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</si>
  <si>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</si>
  <si>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</si>
  <si>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</si>
  <si>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</si>
  <si>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</si>
  <si>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</si>
  <si>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</si>
  <si>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</si>
  <si>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</si>
  <si>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</si>
  <si>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</si>
  <si>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</si>
  <si>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</si>
  <si>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</si>
  <si>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</si>
  <si>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</si>
  <si>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</si>
  <si>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</si>
  <si>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</si>
  <si>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</si>
  <si>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</si>
  <si>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</si>
  <si>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</si>
  <si>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</si>
  <si>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</si>
  <si>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</si>
  <si>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</si>
  <si>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</si>
  <si>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</si>
  <si>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</si>
  <si>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</si>
  <si>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</si>
  <si>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</si>
  <si>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</si>
  <si>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</si>
  <si>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</si>
  <si>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</si>
  <si>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</si>
  <si>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</si>
  <si>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</si>
  <si>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</si>
  <si>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</si>
  <si>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</si>
  <si>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</si>
  <si>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</si>
  <si>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</si>
  <si>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</si>
  <si>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</si>
  <si>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</si>
  <si>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</si>
  <si>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</si>
  <si>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</si>
  <si>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</si>
  <si>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</si>
  <si>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</si>
  <si>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</si>
  <si>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</si>
  <si>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</si>
  <si>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</si>
  <si>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</si>
  <si>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</si>
  <si>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</si>
  <si>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</si>
  <si>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</si>
  <si>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</si>
  <si>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</si>
  <si>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</si>
  <si>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</si>
  <si>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</si>
  <si>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</si>
  <si>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</si>
  <si>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</si>
  <si>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</si>
  <si>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</si>
  <si>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</si>
  <si>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</si>
  <si>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</si>
  <si>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</si>
  <si>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</si>
  <si>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</si>
  <si>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</si>
  <si>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</si>
  <si>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</si>
  <si>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</si>
  <si>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</si>
  <si>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</si>
  <si>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</si>
  <si>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</si>
  <si>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</si>
  <si>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</si>
  <si>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</si>
  <si>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</si>
  <si>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</si>
  <si>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</si>
  <si>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</si>
  <si>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</si>
  <si>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</si>
  <si>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</si>
  <si>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</si>
  <si>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</si>
  <si>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</si>
  <si>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</si>
  <si>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</si>
  <si>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</si>
  <si>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</si>
  <si>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</si>
  <si>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</si>
  <si>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</si>
  <si>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</si>
  <si>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</si>
  <si>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</si>
  <si>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</si>
  <si>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</si>
  <si>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</si>
  <si>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</si>
  <si>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</si>
  <si>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</si>
  <si>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</si>
  <si>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</si>
  <si>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</si>
  <si>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</si>
  <si>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</si>
  <si>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</si>
  <si>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</si>
  <si>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</si>
  <si>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</si>
  <si>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</si>
  <si>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</si>
  <si>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</si>
  <si>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</si>
  <si>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</si>
  <si>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</si>
  <si>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</si>
  <si>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</si>
  <si>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</si>
  <si>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</si>
  <si>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</si>
  <si>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</si>
  <si>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</si>
  <si>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</si>
  <si>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</si>
  <si>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</si>
  <si>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</si>
  <si>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</si>
  <si>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</si>
  <si>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</si>
  <si>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</si>
  <si>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</si>
  <si>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</si>
  <si>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</si>
  <si>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</si>
  <si>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</si>
  <si>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</si>
  <si>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</si>
  <si>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</si>
  <si>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</si>
  <si>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</si>
  <si>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</si>
  <si>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</si>
  <si>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</si>
  <si>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</si>
  <si>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</si>
  <si>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</si>
  <si>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</si>
  <si>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</si>
  <si>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</si>
  <si>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</si>
  <si>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</si>
  <si>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</si>
  <si>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</si>
  <si>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</si>
  <si>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</si>
  <si>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</si>
  <si>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</si>
  <si>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</si>
  <si>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</si>
  <si>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</si>
  <si>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</si>
  <si>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</si>
  <si>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</si>
  <si>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</si>
  <si>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</si>
  <si>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</si>
  <si>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</si>
  <si>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</si>
  <si>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</si>
  <si>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</si>
  <si>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</si>
  <si>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</si>
  <si>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</si>
  <si>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</si>
  <si>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</si>
  <si>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</si>
  <si>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</si>
  <si>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</si>
  <si>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</si>
  <si>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</si>
  <si>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</si>
  <si>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</si>
  <si>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</si>
  <si>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</si>
  <si>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</si>
  <si>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</si>
  <si>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</si>
  <si>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</si>
  <si>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</si>
  <si>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</si>
  <si>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</si>
  <si>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</si>
  <si>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</si>
  <si>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</si>
  <si>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</si>
  <si>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</si>
  <si>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</si>
  <si>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</si>
  <si>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</si>
  <si>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</si>
  <si>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</si>
  <si>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</si>
  <si>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</si>
  <si>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</si>
  <si>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</si>
  <si>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</si>
  <si>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</si>
  <si>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</si>
  <si>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</si>
  <si>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</si>
  <si>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</si>
  <si>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</si>
  <si>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</si>
  <si>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</si>
  <si>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</si>
  <si>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</si>
  <si>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</si>
  <si>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</si>
  <si>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</si>
  <si>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</si>
  <si>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</si>
  <si>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</si>
  <si>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</si>
  <si>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</si>
  <si>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</si>
  <si>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</si>
  <si>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</si>
  <si>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</si>
  <si>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</si>
  <si>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</si>
  <si>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</si>
  <si>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</si>
  <si>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</si>
  <si>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</si>
  <si>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</si>
  <si>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</si>
  <si>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</si>
  <si>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</si>
  <si>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</si>
  <si>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</si>
  <si>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</si>
  <si>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</si>
  <si>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</si>
  <si>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</si>
  <si>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</si>
  <si>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</si>
  <si>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</si>
  <si>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</si>
  <si>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</si>
  <si>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</si>
  <si>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</si>
  <si>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</si>
  <si>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</si>
  <si>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</si>
  <si>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</si>
  <si>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</si>
  <si>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</si>
  <si>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</si>
  <si>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</si>
  <si>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</si>
  <si>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</si>
  <si>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</si>
  <si>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</si>
  <si>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</si>
  <si>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</si>
  <si>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</si>
  <si>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</si>
  <si>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</si>
  <si>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</si>
  <si>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</si>
  <si>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</si>
  <si>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</si>
  <si>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</si>
  <si>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</si>
  <si>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</si>
  <si>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</si>
  <si>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</si>
  <si>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</si>
  <si>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</si>
  <si>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</si>
  <si>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</si>
  <si>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</si>
  <si>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</si>
  <si>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</si>
  <si>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</si>
  <si>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</si>
  <si>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</si>
  <si>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</si>
  <si>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</si>
  <si>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</si>
  <si>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</si>
  <si>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</si>
  <si>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</si>
  <si>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</si>
  <si>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</si>
  <si>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</si>
  <si>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</si>
  <si>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</si>
  <si>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</si>
  <si>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</si>
  <si>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</si>
  <si>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</si>
  <si>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</si>
  <si>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</si>
  <si>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</si>
  <si>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</si>
  <si>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</si>
  <si>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</si>
  <si>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</si>
  <si>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</si>
  <si>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</si>
  <si>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</si>
  <si>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</si>
  <si>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</si>
  <si>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</si>
  <si>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</si>
  <si>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</si>
  <si>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</si>
  <si>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</si>
  <si>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</si>
  <si>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</si>
  <si>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</si>
  <si>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</si>
  <si>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</si>
  <si>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</si>
  <si>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</si>
  <si>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</si>
  <si>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</si>
  <si>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</si>
  <si>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</si>
  <si>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</si>
  <si>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</si>
  <si>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</si>
  <si>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</si>
  <si>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</si>
  <si>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</si>
  <si>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</si>
  <si>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</si>
  <si>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</si>
  <si>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</si>
  <si>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</si>
  <si>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</si>
  <si>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</si>
  <si>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</si>
  <si>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</si>
  <si>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</si>
  <si>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</si>
  <si>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</si>
  <si>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</si>
  <si>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</si>
  <si>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</si>
  <si>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</si>
  <si>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</si>
  <si>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</si>
  <si>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</si>
  <si>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</si>
  <si>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</si>
  <si>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</si>
  <si>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</si>
  <si>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</si>
  <si>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</si>
  <si>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</si>
  <si>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</si>
  <si>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</si>
  <si>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</si>
  <si>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</si>
  <si>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</si>
  <si>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</si>
  <si>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</si>
  <si>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</si>
  <si>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</si>
  <si>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</si>
  <si>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</si>
  <si>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</si>
  <si>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</si>
  <si>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</si>
  <si>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</si>
  <si>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</si>
  <si>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</si>
  <si>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</si>
  <si>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</si>
  <si>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</si>
  <si>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</si>
  <si>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</si>
  <si>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</si>
  <si>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</si>
  <si>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</si>
  <si>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</si>
  <si>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</si>
  <si>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</si>
  <si>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</si>
  <si>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</si>
  <si>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</si>
  <si>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</si>
  <si>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</si>
  <si>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</si>
  <si>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</si>
  <si>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</si>
  <si>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</si>
  <si>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</si>
  <si>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</si>
  <si>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</si>
  <si>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</si>
  <si>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</si>
  <si>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</si>
  <si>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</si>
  <si>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</si>
  <si>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</si>
  <si>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</si>
  <si>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</si>
  <si>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</si>
  <si>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</si>
  <si>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</si>
  <si>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</si>
  <si>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</si>
  <si>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</si>
  <si>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</si>
  <si>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</si>
  <si>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</si>
  <si>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</si>
  <si>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</si>
  <si>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</si>
  <si>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</si>
  <si>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</si>
  <si>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</si>
  <si>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</si>
  <si>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</si>
  <si>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</si>
  <si>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</si>
  <si>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</si>
  <si>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</si>
  <si>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</si>
  <si>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</si>
  <si>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</si>
  <si>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</si>
  <si>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</si>
  <si>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</si>
  <si>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</si>
  <si>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</si>
  <si>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</si>
  <si>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</si>
  <si>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</si>
  <si>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</si>
  <si>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</si>
  <si>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</si>
  <si>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</si>
  <si>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</si>
  <si>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</si>
  <si>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</si>
  <si>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</si>
  <si>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</si>
  <si>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</si>
  <si>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</si>
  <si>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</si>
  <si>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</si>
  <si>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</si>
  <si>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</si>
  <si>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</si>
  <si>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</si>
  <si>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</si>
  <si>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</si>
  <si>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</si>
  <si>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</si>
  <si>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</si>
  <si>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</si>
  <si>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</si>
  <si>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</si>
  <si>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</si>
  <si>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</si>
  <si>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</si>
  <si>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</si>
  <si>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</si>
  <si>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</si>
  <si>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</si>
  <si>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</si>
  <si>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</si>
  <si>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</si>
  <si>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</si>
  <si>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</si>
  <si>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</si>
  <si>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</si>
  <si>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</si>
  <si>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</si>
  <si>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</si>
  <si>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</si>
  <si>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</si>
  <si>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</si>
  <si>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</si>
  <si>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</si>
  <si>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</si>
  <si>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</si>
  <si>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</si>
  <si>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</si>
  <si>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</si>
  <si>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</si>
  <si>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</si>
  <si>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</si>
  <si>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</si>
  <si>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</si>
  <si>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</si>
  <si>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</si>
  <si>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</si>
  <si>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</si>
  <si>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</si>
  <si>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</si>
  <si>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</si>
  <si>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</si>
  <si>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</si>
  <si>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</si>
  <si>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</si>
  <si>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</si>
  <si>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</si>
  <si>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</si>
  <si>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</si>
  <si>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</si>
  <si>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</si>
  <si>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</si>
  <si>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</si>
  <si>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</si>
  <si>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</si>
  <si>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</si>
  <si>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</si>
  <si>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</si>
  <si>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</si>
  <si>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</si>
  <si>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</si>
  <si>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</si>
  <si>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</si>
  <si>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</si>
  <si>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</si>
  <si>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</si>
  <si>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</si>
  <si>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</si>
  <si>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</si>
  <si>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</si>
  <si>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</si>
  <si>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</si>
  <si>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</si>
  <si>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</si>
  <si>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</si>
  <si>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</si>
  <si>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</si>
  <si>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</si>
  <si>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</si>
  <si>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</si>
  <si>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</si>
  <si>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</si>
  <si>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</si>
  <si>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</si>
  <si>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</si>
  <si>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</si>
  <si>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</si>
  <si>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</si>
  <si>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</si>
  <si>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</si>
  <si>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</si>
  <si>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</si>
  <si>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</si>
  <si>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</si>
  <si>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</si>
  <si>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</si>
  <si>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</si>
  <si>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</si>
  <si>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</si>
  <si>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</si>
  <si>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</si>
  <si>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</si>
  <si>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</si>
  <si>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</si>
  <si>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</si>
  <si>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</si>
  <si>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</si>
  <si>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</si>
  <si>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</si>
  <si>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</si>
  <si>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</si>
  <si>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</si>
  <si>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</si>
  <si>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</si>
  <si>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</si>
  <si>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</si>
  <si>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</si>
  <si>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</si>
  <si>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</si>
  <si>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</si>
  <si>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</si>
  <si>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</si>
  <si>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</si>
  <si>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</si>
  <si>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</si>
  <si>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</si>
  <si>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</si>
  <si>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</si>
  <si>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</si>
  <si>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</si>
  <si>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</si>
  <si>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</si>
  <si>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</si>
  <si>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</si>
  <si>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</si>
  <si>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</si>
  <si>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</si>
  <si>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</si>
  <si>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</si>
  <si>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</si>
  <si>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</si>
  <si>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</si>
  <si>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</si>
  <si>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</si>
  <si>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</si>
  <si>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</si>
  <si>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</si>
  <si>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</si>
  <si>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</si>
  <si>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</si>
  <si>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</si>
  <si>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</si>
  <si>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</si>
  <si>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</si>
  <si>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</si>
  <si>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</si>
  <si>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</si>
  <si>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</si>
  <si>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</si>
  <si>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</si>
  <si>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</si>
  <si>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</si>
  <si>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</si>
  <si>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</si>
  <si>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</si>
  <si>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</si>
  <si>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</si>
  <si>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</si>
  <si>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</si>
  <si>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</si>
  <si>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</si>
  <si>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</si>
  <si>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</si>
  <si>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</si>
  <si>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</si>
  <si>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</si>
  <si>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</si>
  <si>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</si>
  <si>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</si>
  <si>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</si>
  <si>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</si>
  <si>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</si>
  <si>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</si>
  <si>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</si>
  <si>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</si>
  <si>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</si>
  <si>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</si>
  <si>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</si>
  <si>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</si>
  <si>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</si>
  <si>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</si>
  <si>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</si>
  <si>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</si>
  <si>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</si>
  <si>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</si>
  <si>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</si>
  <si>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</si>
  <si>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</si>
  <si>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</si>
  <si>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</si>
  <si>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</si>
  <si>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</si>
  <si>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</si>
  <si>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</si>
  <si>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</si>
  <si>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</si>
  <si>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</si>
  <si>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</si>
  <si>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</si>
  <si>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</si>
  <si>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</si>
  <si>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</si>
  <si>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</si>
  <si>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</si>
  <si>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</si>
  <si>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</si>
  <si>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</si>
  <si>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</si>
  <si>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</si>
  <si>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</si>
  <si>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</si>
  <si>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</si>
  <si>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</si>
  <si>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</si>
  <si>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</si>
  <si>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</si>
  <si>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</si>
  <si>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</si>
  <si>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</si>
  <si>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</si>
  <si>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</si>
  <si>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</si>
  <si>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</si>
  <si>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</si>
  <si>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</si>
  <si>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</si>
  <si>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</si>
  <si>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</si>
  <si>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</si>
  <si>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</si>
  <si>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</si>
  <si>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</si>
  <si>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</si>
  <si>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</si>
  <si>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</si>
  <si>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</si>
  <si>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</si>
  <si>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</si>
  <si>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</si>
  <si>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</si>
  <si>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</si>
  <si>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</si>
  <si>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</si>
  <si>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</si>
  <si>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</si>
  <si>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</si>
  <si>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</si>
  <si>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</si>
  <si>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</si>
  <si>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</si>
  <si>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</si>
  <si>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</si>
  <si>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</si>
  <si>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</si>
  <si>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</si>
  <si>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</si>
  <si>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</si>
  <si>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</si>
  <si>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</si>
  <si>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</si>
  <si>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</si>
  <si>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</si>
  <si>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</si>
  <si>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</si>
  <si>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</si>
  <si>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</si>
  <si>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</si>
  <si>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</si>
  <si>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</si>
  <si>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</si>
  <si>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</si>
  <si>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</si>
  <si>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</si>
  <si>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</si>
  <si>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</si>
  <si>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</si>
  <si>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</si>
  <si>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</si>
  <si>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</si>
  <si>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</si>
  <si>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</si>
  <si>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</si>
  <si>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</si>
  <si>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</si>
  <si>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</si>
  <si>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</si>
  <si>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</si>
  <si>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</si>
  <si>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</si>
  <si>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</si>
  <si>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</si>
  <si>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</si>
  <si>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</si>
  <si>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</si>
  <si>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</si>
  <si>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</si>
  <si>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</si>
  <si>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</si>
  <si>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</si>
  <si>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</si>
  <si>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</si>
  <si>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</si>
  <si>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</si>
  <si>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</si>
  <si>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</si>
  <si>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</si>
  <si>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</si>
  <si>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</si>
  <si>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</si>
  <si>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</si>
  <si>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</si>
  <si>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</si>
  <si>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</si>
  <si>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</si>
  <si>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</si>
  <si>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</si>
  <si>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</si>
  <si>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</si>
  <si>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</si>
  <si>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</si>
  <si>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</si>
  <si>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</si>
  <si>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</si>
  <si>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</si>
  <si>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</si>
  <si>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</si>
  <si>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</si>
  <si>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</si>
  <si>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</si>
  <si>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</si>
  <si>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</si>
  <si>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</si>
  <si>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</si>
  <si>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</si>
  <si>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</si>
  <si>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</si>
  <si>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</si>
  <si>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</si>
  <si>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</si>
  <si>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</si>
  <si>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</si>
  <si>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</si>
  <si>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</si>
  <si>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</si>
  <si>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</si>
  <si>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</si>
  <si>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</si>
  <si>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</si>
  <si>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</si>
  <si>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</si>
  <si>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</si>
  <si>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</si>
  <si>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</si>
  <si>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</si>
  <si>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</si>
  <si>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</si>
  <si>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</si>
  <si>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</si>
  <si>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</si>
  <si>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</si>
  <si>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</si>
  <si>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</si>
  <si>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</si>
  <si>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</si>
  <si>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</si>
  <si>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</si>
  <si>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</si>
  <si>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</si>
  <si>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</si>
  <si>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</si>
  <si>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</si>
  <si>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</si>
  <si>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</si>
  <si>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</si>
  <si>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</si>
  <si>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</si>
  <si>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</si>
  <si>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</si>
  <si>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</si>
  <si>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</si>
  <si>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</si>
  <si>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</si>
  <si>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</si>
  <si>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</si>
  <si>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</si>
  <si>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</si>
  <si>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</si>
  <si>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</si>
  <si>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</si>
  <si>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</si>
  <si>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</si>
  <si>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</si>
  <si>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</si>
  <si>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</si>
  <si>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</si>
  <si>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</si>
  <si>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</si>
  <si>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</si>
  <si>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</si>
  <si>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</si>
  <si>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</si>
  <si>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</si>
  <si>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</si>
  <si>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</si>
  <si>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</si>
  <si>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</si>
  <si>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</si>
  <si>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</si>
  <si>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</si>
  <si>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</si>
  <si>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</si>
  <si>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</si>
  <si>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</si>
  <si>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</si>
  <si>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</si>
  <si>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</si>
  <si>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</si>
  <si>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</si>
  <si>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</si>
  <si>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</si>
  <si>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</si>
  <si>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</si>
  <si>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</si>
  <si>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</si>
  <si>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</si>
  <si>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</si>
  <si>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</si>
  <si>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</si>
  <si>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</si>
  <si>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</si>
  <si>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</si>
  <si>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</si>
  <si>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</si>
  <si>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</si>
  <si>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</si>
  <si>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</si>
  <si>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</si>
  <si>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</si>
  <si>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</si>
  <si>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</si>
  <si>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</si>
  <si>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</si>
  <si>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</si>
  <si>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</si>
  <si>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</si>
  <si>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</si>
  <si>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</si>
  <si>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</si>
  <si>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</si>
  <si>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</si>
  <si>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</si>
  <si>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</si>
  <si>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</si>
  <si>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</si>
  <si>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</si>
  <si>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</si>
  <si>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</si>
  <si>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</si>
  <si>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</si>
  <si>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</si>
  <si>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</si>
  <si>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</si>
  <si>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</si>
  <si>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</si>
  <si>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</si>
  <si>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</si>
  <si>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</si>
  <si>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</si>
  <si>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</si>
  <si>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</si>
  <si>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</si>
  <si>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</si>
  <si>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</si>
  <si>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</si>
  <si>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</si>
  <si>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</si>
  <si>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</si>
  <si>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</si>
  <si>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</si>
  <si>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</si>
  <si>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</si>
  <si>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</si>
  <si>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</si>
  <si>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</si>
  <si>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</si>
  <si>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</si>
  <si>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</si>
  <si>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</si>
  <si>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</si>
  <si>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</si>
  <si>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</si>
  <si>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</si>
  <si>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</si>
  <si>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</si>
  <si>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</si>
  <si>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</si>
  <si>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</si>
  <si>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</si>
  <si>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</si>
  <si>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</si>
  <si>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</si>
  <si>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</si>
  <si>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</si>
  <si>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</si>
  <si>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</si>
  <si>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</si>
  <si>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</si>
  <si>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</si>
  <si>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</si>
  <si>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</si>
  <si>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</si>
  <si>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</si>
  <si>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</si>
  <si>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</si>
  <si>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</si>
  <si>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</si>
  <si>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</si>
  <si>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</si>
  <si>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</si>
  <si>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</si>
  <si>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</si>
  <si>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</si>
  <si>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</si>
  <si>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</si>
  <si>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</si>
  <si>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</si>
  <si>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</si>
  <si>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</si>
  <si>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</si>
  <si>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</si>
  <si>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</si>
  <si>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</si>
  <si>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</si>
  <si>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</si>
  <si>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</si>
  <si>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</si>
  <si>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</si>
  <si>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</si>
  <si>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</si>
  <si>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</si>
  <si>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</si>
  <si>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</si>
  <si>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</si>
  <si>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</si>
  <si>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</si>
  <si>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</si>
  <si>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</si>
  <si>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</si>
  <si>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</si>
  <si>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</si>
  <si>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</si>
  <si>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</si>
  <si>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</si>
  <si>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</si>
  <si>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</si>
  <si>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</si>
  <si>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</si>
  <si>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</si>
  <si>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</si>
  <si>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</si>
  <si>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</si>
  <si>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</si>
  <si>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</si>
  <si>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</si>
  <si>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</si>
  <si>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</si>
  <si>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</si>
  <si>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</si>
  <si>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</si>
  <si>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</si>
  <si>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</si>
  <si>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</si>
  <si>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</si>
  <si>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</si>
  <si>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</si>
  <si>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</si>
  <si>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</si>
  <si>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</si>
  <si>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</si>
  <si>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</si>
  <si>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</si>
  <si>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</si>
  <si>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</si>
  <si>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</si>
  <si>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</si>
  <si>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</si>
  <si>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</si>
  <si>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</si>
  <si>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</si>
  <si>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</si>
  <si>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</si>
  <si>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</si>
  <si>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</si>
  <si>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</si>
  <si>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</si>
  <si>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</si>
  <si>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</si>
  <si>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</si>
  <si>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</si>
  <si>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</si>
  <si>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</si>
  <si>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</si>
  <si>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</si>
  <si>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</si>
  <si>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</si>
  <si>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</si>
  <si>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</si>
  <si>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</si>
  <si>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</si>
  <si>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</si>
  <si>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</si>
  <si>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</si>
  <si>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</si>
  <si>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</si>
  <si>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</si>
  <si>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</si>
  <si>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</si>
  <si>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</si>
  <si>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</si>
  <si>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</si>
  <si>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</si>
  <si>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</si>
  <si>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</si>
  <si>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</si>
  <si>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</si>
  <si>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</si>
  <si>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</si>
  <si>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</si>
  <si>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</si>
  <si>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</si>
  <si>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</si>
  <si>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</si>
  <si>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</si>
  <si>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</si>
  <si>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</si>
  <si>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</si>
  <si>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</si>
  <si>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</si>
  <si>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</si>
  <si>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</si>
  <si>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</si>
  <si>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</si>
  <si>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</si>
  <si>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</si>
  <si>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</si>
  <si>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</si>
  <si>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</si>
  <si>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</si>
  <si>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</si>
  <si>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</si>
  <si>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</si>
  <si>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</si>
  <si>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</si>
  <si>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</si>
  <si>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</si>
  <si>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</si>
  <si>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</si>
  <si>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</si>
  <si>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</si>
  <si>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</si>
  <si>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</si>
  <si>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</si>
  <si>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</si>
  <si>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</si>
  <si>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</si>
  <si>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</si>
  <si>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</si>
  <si>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</si>
  <si>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</si>
  <si>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</si>
  <si>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</si>
  <si>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</si>
  <si>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</si>
  <si>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</si>
  <si>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</si>
  <si>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</si>
  <si>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</si>
  <si>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</si>
  <si>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</si>
  <si>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</si>
  <si>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</si>
  <si>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</si>
  <si>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</si>
  <si>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</si>
  <si>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</si>
  <si>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</si>
  <si>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</si>
  <si>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</si>
  <si>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</si>
  <si>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</si>
  <si>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</si>
  <si>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</si>
  <si>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</si>
  <si>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</si>
  <si>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</si>
  <si>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</si>
  <si>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</si>
  <si>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</si>
  <si>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</si>
  <si>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</si>
  <si>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</si>
  <si>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</si>
  <si>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</si>
  <si>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</si>
  <si>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</si>
  <si>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</si>
  <si>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</si>
  <si>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</si>
  <si>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</si>
  <si>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</si>
  <si>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</si>
  <si>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</si>
  <si>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</si>
  <si>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</si>
  <si>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</si>
  <si>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</si>
  <si>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</si>
  <si>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</si>
  <si>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</si>
  <si>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</si>
  <si>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</si>
  <si>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</si>
  <si>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</si>
  <si>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</si>
  <si>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</si>
  <si>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</si>
  <si>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</si>
  <si>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</si>
  <si>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</si>
  <si>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</si>
  <si>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</si>
  <si>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</si>
  <si>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</si>
  <si>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</si>
  <si>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</si>
  <si>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</si>
  <si>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</si>
  <si>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</si>
  <si>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</si>
  <si>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</si>
  <si>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</si>
  <si>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</si>
  <si>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</si>
  <si>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</si>
  <si>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</si>
  <si>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</si>
  <si>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</si>
  <si>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</si>
  <si>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</si>
  <si>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</si>
  <si>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</si>
  <si>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</si>
  <si>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</si>
  <si>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</si>
  <si>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</si>
  <si>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</si>
  <si>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</si>
  <si>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</si>
  <si>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</si>
  <si>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</si>
  <si>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</si>
  <si>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</si>
  <si>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</si>
  <si>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</si>
  <si>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</si>
  <si>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</si>
  <si>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</si>
  <si>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</si>
  <si>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</si>
  <si>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</si>
  <si>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</si>
  <si>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</si>
  <si>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</si>
  <si>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</si>
  <si>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</si>
  <si>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</si>
  <si>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</si>
  <si>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</si>
  <si>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</si>
  <si>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</si>
  <si>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</si>
  <si>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</si>
  <si>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</si>
  <si>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</si>
  <si>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</si>
  <si>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</si>
  <si>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</si>
  <si>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</si>
  <si>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</si>
  <si>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</si>
  <si>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</si>
  <si>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</si>
  <si>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</si>
  <si>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</si>
  <si>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</si>
  <si>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</si>
  <si>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</si>
  <si>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</si>
  <si>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</si>
  <si>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</si>
  <si>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</si>
  <si>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</si>
  <si>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</si>
  <si>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</si>
  <si>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</si>
  <si>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</si>
  <si>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</si>
  <si>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</si>
  <si>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</si>
  <si>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</si>
  <si>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</si>
  <si>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</si>
  <si>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</si>
  <si>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</si>
  <si>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</si>
  <si>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</si>
  <si>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</si>
  <si>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</si>
  <si>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</si>
  <si>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</si>
  <si>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</si>
  <si>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</si>
  <si>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</si>
  <si>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</si>
  <si>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</si>
  <si>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</si>
  <si>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</si>
  <si>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</si>
  <si>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</si>
  <si>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</si>
  <si>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</si>
  <si>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</si>
  <si>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</si>
  <si>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</si>
  <si>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</si>
  <si>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</si>
  <si>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</si>
  <si>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</si>
  <si>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</si>
  <si>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</si>
  <si>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</si>
  <si>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</si>
  <si>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</si>
  <si>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</si>
  <si>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</si>
  <si>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</si>
  <si>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</si>
  <si>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</si>
  <si>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</si>
  <si>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</si>
  <si>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</si>
  <si>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</si>
  <si>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</si>
  <si>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</si>
  <si>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</si>
  <si>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</si>
  <si>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</si>
  <si>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</si>
  <si>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</si>
  <si>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</si>
  <si>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</si>
  <si>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</si>
  <si>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</si>
  <si>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</si>
  <si>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</si>
  <si>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</si>
  <si>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</si>
  <si>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</si>
  <si>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</si>
  <si>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</si>
  <si>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</si>
  <si>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</si>
  <si>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</si>
  <si>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</si>
  <si>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</si>
  <si>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</si>
  <si>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</si>
  <si>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</si>
  <si>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</si>
  <si>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</si>
  <si>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</si>
  <si>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</si>
  <si>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</si>
  <si>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</si>
  <si>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</si>
  <si>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</si>
  <si>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</si>
  <si>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</si>
  <si>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</si>
  <si>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</si>
  <si>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</si>
  <si>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</si>
  <si>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</si>
  <si>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</si>
  <si>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</si>
  <si>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</si>
  <si>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</si>
  <si>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</si>
  <si>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</si>
  <si>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</si>
  <si>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</si>
  <si>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</si>
  <si>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</si>
  <si>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</si>
  <si>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</si>
  <si>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</si>
  <si>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</si>
  <si>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</si>
  <si>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</si>
  <si>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</si>
  <si>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</si>
  <si>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</si>
  <si>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</si>
  <si>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</si>
  <si>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</si>
  <si>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</si>
  <si>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</si>
  <si>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</si>
  <si>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</si>
  <si>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</si>
  <si>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</si>
  <si>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</si>
  <si>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</si>
  <si>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</si>
  <si>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</si>
  <si>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</si>
  <si>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</si>
  <si>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</si>
  <si>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</si>
  <si>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</si>
  <si>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</si>
  <si>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</si>
  <si>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</si>
  <si>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</si>
  <si>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</si>
  <si>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</si>
  <si>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</si>
  <si>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</si>
  <si>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</si>
  <si>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</si>
  <si>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</si>
  <si>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</si>
  <si>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</si>
  <si>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</si>
  <si>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</si>
  <si>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</si>
  <si>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</si>
  <si>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</si>
  <si>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</si>
  <si>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</si>
  <si>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</si>
  <si>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</si>
  <si>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</si>
  <si>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</si>
  <si>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</si>
  <si>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</si>
  <si>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</si>
  <si>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</si>
  <si>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</si>
  <si>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</si>
  <si>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</si>
  <si>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</si>
  <si>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</si>
  <si>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</si>
  <si>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</si>
  <si>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</si>
  <si>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</si>
  <si>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</si>
  <si>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</si>
  <si>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</si>
  <si>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</si>
  <si>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</si>
  <si>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</si>
  <si>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</si>
  <si>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</si>
  <si>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</si>
  <si>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</si>
  <si>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</si>
  <si>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</si>
  <si>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</si>
  <si>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</si>
  <si>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</si>
  <si>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</si>
  <si>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</si>
  <si>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</si>
  <si>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</si>
  <si>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</si>
  <si>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</si>
  <si>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</si>
  <si>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</si>
  <si>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</si>
  <si>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</si>
  <si>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</si>
  <si>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</si>
  <si>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</si>
  <si>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</si>
  <si>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</si>
  <si>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</si>
  <si>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</si>
  <si>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</si>
  <si>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</si>
  <si>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</si>
  <si>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</si>
  <si>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</si>
  <si>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</si>
  <si>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</si>
  <si>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</si>
  <si>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</si>
  <si>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</si>
  <si>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</si>
  <si>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</si>
  <si>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</si>
  <si>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</si>
  <si>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</si>
  <si>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</si>
  <si>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</si>
  <si>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</si>
  <si>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</si>
  <si>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</si>
  <si>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</si>
  <si>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</si>
  <si>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</si>
  <si>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</si>
  <si>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</si>
  <si>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</si>
  <si>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</si>
  <si>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</si>
  <si>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</si>
  <si>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</si>
  <si>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</si>
  <si>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</si>
  <si>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</si>
  <si>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</si>
  <si>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</si>
  <si>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</si>
  <si>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</si>
  <si>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</si>
  <si>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</si>
  <si>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</si>
  <si>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</si>
  <si>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</si>
  <si>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</si>
  <si>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</si>
  <si>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</si>
  <si>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</si>
  <si>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</si>
  <si>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</si>
  <si>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</si>
  <si>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</si>
  <si>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</si>
  <si>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</si>
  <si>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</si>
  <si>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</si>
  <si>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</si>
  <si>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</si>
  <si>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</si>
  <si>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</si>
  <si>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</si>
  <si>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</si>
  <si>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</si>
  <si>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</si>
  <si>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</si>
  <si>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</si>
  <si>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</si>
  <si>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</si>
  <si>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</si>
  <si>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</si>
  <si>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</si>
  <si>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</si>
  <si>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</si>
  <si>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</si>
  <si>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</si>
  <si>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</si>
  <si>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</si>
  <si>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</si>
  <si>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</si>
  <si>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</si>
  <si>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</si>
  <si>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</si>
  <si>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</si>
  <si>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</si>
  <si>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</si>
  <si>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</si>
  <si>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</si>
  <si>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</si>
  <si>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</si>
  <si>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</si>
  <si>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</si>
  <si>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</si>
  <si>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</si>
  <si>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</si>
  <si>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</si>
  <si>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</si>
  <si>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</si>
  <si>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</si>
  <si>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</si>
  <si>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</si>
  <si>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</si>
  <si>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</si>
  <si>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</si>
  <si>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</si>
  <si>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</si>
  <si>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</si>
  <si>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</si>
  <si>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</si>
  <si>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</si>
  <si>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</si>
  <si>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</si>
  <si>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</si>
  <si>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</si>
  <si>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</si>
  <si>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</si>
  <si>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</si>
  <si>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</si>
  <si>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</si>
  <si>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</si>
  <si>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</si>
  <si>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</si>
  <si>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</si>
  <si>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</si>
  <si>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</si>
  <si>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</si>
  <si>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</si>
  <si>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</si>
  <si>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</si>
  <si>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</si>
  <si>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</si>
  <si>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</si>
  <si>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</si>
  <si>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</si>
  <si>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</si>
  <si>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</si>
  <si>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</si>
  <si>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</si>
  <si>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</si>
  <si>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</si>
  <si>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</si>
  <si>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</si>
  <si>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</si>
  <si>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</si>
  <si>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</si>
  <si>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</si>
  <si>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</si>
  <si>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</si>
  <si>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</si>
  <si>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</si>
  <si>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</si>
  <si>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</si>
  <si>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</si>
  <si>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</si>
  <si>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</si>
  <si>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</si>
  <si>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</si>
  <si>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</si>
  <si>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</si>
  <si>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</si>
  <si>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</si>
  <si>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</si>
  <si>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</si>
  <si>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</si>
  <si>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</si>
  <si>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</si>
  <si>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</si>
  <si>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</si>
  <si>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</si>
  <si>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</si>
  <si>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</si>
  <si>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</si>
  <si>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</si>
  <si>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</si>
  <si>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</si>
  <si>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</si>
  <si>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</si>
  <si>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</si>
  <si>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</si>
  <si>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</si>
  <si>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</si>
  <si>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</si>
  <si>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</si>
  <si>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</si>
  <si>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</si>
  <si>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</si>
  <si>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</si>
  <si>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</si>
  <si>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</si>
  <si>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</si>
  <si>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</si>
  <si>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</si>
  <si>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</si>
  <si>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</si>
  <si>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</si>
  <si>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</si>
  <si>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</si>
  <si>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</si>
  <si>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</si>
  <si>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</si>
  <si>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</si>
  <si>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</si>
  <si>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</si>
  <si>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</si>
  <si>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</si>
  <si>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</si>
  <si>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</si>
  <si>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</si>
  <si>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</si>
  <si>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</si>
  <si>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</si>
  <si>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</si>
  <si>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</si>
  <si>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</si>
  <si>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</si>
  <si>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</si>
  <si>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</si>
  <si>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</si>
  <si>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</si>
  <si>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</si>
  <si>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</si>
  <si>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</si>
  <si>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</si>
  <si>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</si>
  <si>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</si>
  <si>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</si>
  <si>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</si>
  <si>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</si>
  <si>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</si>
  <si>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</si>
  <si>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</si>
  <si>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</si>
  <si>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</si>
  <si>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</si>
  <si>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</si>
  <si>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</si>
  <si>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</si>
  <si>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</si>
  <si>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</si>
  <si>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</si>
  <si>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</si>
  <si>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</si>
  <si>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</si>
  <si>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</si>
  <si>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</si>
  <si>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</si>
  <si>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</si>
  <si>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</si>
  <si>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</si>
  <si>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</si>
  <si>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</si>
  <si>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</si>
  <si>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</si>
  <si>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</si>
  <si>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</si>
  <si>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</si>
  <si>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</si>
  <si>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</si>
  <si>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</si>
  <si>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</si>
  <si>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</si>
  <si>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</si>
  <si>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</si>
  <si>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</si>
  <si>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</si>
  <si>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</si>
  <si>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</si>
  <si>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</si>
  <si>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</si>
  <si>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</si>
  <si>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</si>
  <si>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</si>
  <si>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</si>
  <si>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</si>
  <si>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</si>
  <si>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</si>
  <si>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</si>
  <si>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</si>
  <si>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</si>
  <si>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</si>
  <si>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</si>
  <si>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</si>
  <si>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</si>
  <si>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</si>
  <si>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</si>
  <si>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</si>
  <si>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</si>
  <si>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</si>
  <si>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</si>
  <si>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</si>
  <si>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</si>
  <si>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</si>
  <si>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</si>
  <si>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</si>
  <si>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</si>
  <si>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</si>
  <si>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</si>
  <si>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</si>
  <si>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</si>
  <si>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</si>
  <si>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</si>
  <si>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</si>
  <si>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</si>
  <si>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</si>
  <si>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</si>
  <si>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</si>
  <si>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</si>
  <si>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</si>
  <si>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</si>
  <si>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</si>
  <si>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</si>
  <si>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</si>
  <si>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</si>
  <si>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</si>
  <si>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</si>
  <si>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</si>
  <si>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</si>
  <si>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</si>
  <si>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</si>
  <si>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</si>
  <si>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</si>
  <si>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</si>
  <si>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</si>
  <si>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</si>
  <si>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</si>
  <si>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</si>
  <si>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</si>
  <si>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</si>
  <si>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</si>
  <si>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</si>
  <si>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</si>
  <si>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</si>
  <si>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</si>
  <si>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</si>
  <si>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</si>
  <si>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</si>
  <si>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</si>
  <si>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</si>
  <si>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</si>
  <si>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</si>
  <si>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</si>
  <si>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</si>
  <si>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</si>
  <si>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</si>
  <si>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</si>
  <si>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</si>
  <si>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</si>
  <si>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</si>
  <si>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</si>
  <si>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</si>
  <si>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</si>
  <si>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</si>
  <si>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</si>
  <si>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</si>
  <si>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</si>
  <si>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</si>
  <si>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</si>
  <si>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</si>
  <si>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</si>
  <si>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</si>
  <si>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</si>
  <si>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</si>
  <si>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</si>
  <si>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</si>
  <si>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</si>
  <si>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</si>
  <si>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</si>
  <si>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</si>
  <si>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</si>
  <si>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</si>
  <si>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</si>
  <si>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</si>
  <si>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</si>
  <si>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</si>
  <si>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</si>
  <si>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</si>
  <si>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</si>
  <si>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</si>
  <si>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</si>
  <si>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</si>
  <si>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</si>
  <si>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</si>
  <si>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</si>
  <si>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</si>
  <si>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</si>
  <si>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</si>
  <si>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</si>
  <si>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</si>
  <si>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</si>
  <si>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</si>
  <si>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</si>
  <si>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</si>
  <si>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</si>
  <si>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</si>
  <si>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</si>
  <si>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</si>
  <si>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</si>
  <si>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</si>
  <si>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</si>
  <si>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</si>
  <si>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</si>
  <si>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</si>
  <si>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</si>
  <si>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</si>
  <si>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</si>
  <si>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</si>
  <si>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</si>
  <si>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</si>
  <si>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</si>
  <si>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</si>
  <si>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</si>
  <si>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</si>
  <si>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</si>
  <si>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</si>
  <si>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</si>
  <si>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</si>
  <si>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</si>
  <si>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</si>
  <si>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</si>
  <si>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</si>
  <si>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</si>
  <si>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</si>
  <si>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</si>
  <si>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</si>
  <si>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</si>
  <si>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</si>
  <si>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</si>
  <si>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</si>
  <si>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</si>
  <si>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</si>
  <si>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</si>
  <si>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</si>
  <si>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</si>
  <si>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</si>
  <si>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</si>
  <si>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</si>
  <si>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</si>
  <si>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</si>
  <si>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</si>
  <si>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</si>
  <si>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</si>
  <si>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</si>
  <si>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</si>
  <si>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</si>
  <si>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</si>
  <si>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</si>
  <si>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</si>
  <si>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</si>
  <si>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</si>
  <si>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</si>
  <si>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</si>
  <si>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</si>
  <si>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</si>
  <si>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</si>
  <si>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</si>
  <si>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</si>
  <si>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</si>
  <si>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</si>
  <si>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</si>
  <si>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</si>
  <si>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</si>
  <si>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</si>
  <si>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</si>
  <si>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</si>
  <si>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</si>
  <si>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</si>
  <si>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</si>
  <si>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</si>
  <si>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</si>
  <si>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</si>
  <si>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</si>
  <si>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</si>
  <si>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</si>
  <si>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</si>
  <si>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</si>
  <si>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</si>
  <si>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</si>
  <si>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</si>
  <si>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</si>
  <si>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</si>
  <si>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</si>
  <si>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</si>
  <si>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</si>
  <si>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</si>
  <si>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</si>
  <si>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</si>
  <si>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</si>
  <si>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</si>
  <si>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</si>
  <si>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</si>
  <si>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</si>
  <si>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</si>
  <si>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</si>
  <si>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</si>
  <si>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</si>
  <si>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</si>
  <si>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</si>
  <si>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</si>
  <si>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</si>
  <si>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</si>
  <si>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</si>
  <si>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</si>
  <si>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</si>
  <si>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</si>
  <si>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</si>
  <si>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</si>
  <si>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</si>
  <si>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</si>
  <si>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</si>
  <si>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</si>
  <si>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</si>
  <si>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</si>
  <si>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</si>
  <si>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</si>
  <si>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</si>
  <si>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</si>
  <si>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</si>
  <si>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</si>
  <si>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</si>
  <si>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</si>
  <si>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</si>
  <si>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</si>
  <si>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</si>
  <si>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</si>
  <si>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</si>
  <si>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</si>
  <si>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</si>
  <si>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</si>
  <si>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</si>
  <si>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</si>
  <si>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</si>
  <si>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</si>
  <si>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</si>
  <si>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</si>
  <si>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</si>
  <si>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</si>
  <si>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</si>
  <si>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</si>
  <si>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</si>
  <si>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</si>
  <si>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</si>
  <si>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</si>
  <si>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</si>
  <si>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</si>
  <si>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</si>
  <si>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</si>
  <si>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</si>
  <si>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</si>
  <si>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</si>
  <si>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</si>
  <si>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</si>
  <si>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</si>
  <si>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</si>
  <si>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</si>
  <si>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</si>
  <si>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</si>
  <si>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</si>
  <si>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</si>
  <si>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</si>
  <si>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</si>
  <si>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</si>
  <si>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</si>
  <si>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</si>
  <si>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</si>
  <si>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</si>
  <si>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</si>
  <si>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</si>
  <si>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</si>
  <si>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</si>
  <si>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</si>
  <si>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</si>
  <si>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</si>
  <si>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</si>
  <si>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</si>
  <si>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</si>
  <si>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</si>
  <si>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</si>
  <si>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</si>
  <si>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</si>
  <si>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</si>
  <si>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</si>
  <si>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</si>
  <si>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</si>
  <si>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</si>
  <si>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</si>
  <si>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</si>
  <si>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</si>
  <si>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</si>
  <si>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</si>
  <si>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</si>
  <si>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</si>
  <si>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</si>
  <si>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</si>
  <si>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</si>
  <si>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</si>
  <si>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</si>
  <si>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</si>
  <si>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</si>
  <si>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</si>
  <si>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</si>
  <si>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</si>
  <si>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</si>
  <si>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</si>
  <si>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</si>
  <si>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</si>
  <si>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</si>
  <si>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</si>
  <si>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</si>
  <si>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</si>
  <si>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</si>
  <si>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</si>
  <si>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</si>
  <si>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</si>
  <si>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</si>
  <si>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</si>
  <si>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</si>
  <si>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</si>
  <si>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</si>
  <si>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</si>
  <si>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</si>
  <si>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</si>
  <si>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</si>
  <si>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</si>
  <si>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</si>
  <si>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</si>
  <si>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</si>
  <si>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</si>
  <si>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</si>
  <si>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</si>
  <si>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</si>
  <si>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</si>
  <si>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</si>
  <si>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</si>
  <si>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</si>
  <si>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</si>
  <si>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</si>
  <si>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</si>
  <si>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</si>
  <si>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</si>
  <si>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</si>
  <si>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</si>
  <si>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</si>
  <si>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</si>
  <si>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</si>
  <si>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</si>
  <si>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</si>
  <si>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</si>
  <si>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</si>
  <si>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</si>
  <si>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</si>
  <si>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</si>
  <si>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</si>
  <si>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</si>
  <si>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</si>
  <si>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</si>
  <si>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</si>
  <si>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</si>
  <si>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</si>
  <si>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</si>
  <si>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</si>
  <si>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</si>
  <si>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</si>
  <si>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</si>
  <si>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</si>
  <si>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</si>
  <si>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</si>
  <si>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</si>
  <si>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</si>
  <si>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</si>
  <si>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</si>
  <si>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</si>
  <si>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</si>
  <si>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</si>
  <si>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</si>
  <si>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</si>
  <si>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</si>
  <si>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</si>
  <si>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</si>
  <si>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</si>
  <si>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</si>
  <si>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</si>
  <si>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</si>
  <si>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</si>
  <si>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</si>
  <si>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</si>
  <si>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</si>
  <si>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</si>
  <si>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</si>
  <si>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</si>
  <si>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</si>
  <si>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</si>
  <si>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</si>
  <si>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</si>
  <si>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</si>
  <si>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</si>
  <si>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</si>
  <si>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</si>
  <si>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</si>
  <si>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</si>
  <si>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</si>
  <si>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</si>
  <si>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</si>
  <si>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</si>
  <si>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</si>
  <si>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</si>
  <si>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</si>
  <si>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</si>
  <si>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</si>
  <si>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</si>
  <si>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</si>
  <si>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</si>
  <si>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</si>
  <si>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</si>
  <si>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</si>
  <si>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</si>
  <si>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</si>
  <si>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</si>
  <si>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</si>
  <si>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</si>
  <si>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</si>
  <si>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</si>
  <si>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</si>
  <si>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</si>
  <si>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</si>
  <si>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</si>
  <si>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</si>
  <si>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</si>
  <si>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</si>
  <si>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</si>
  <si>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</si>
  <si>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</si>
  <si>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</si>
  <si>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</si>
  <si>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</si>
  <si>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</si>
  <si>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</si>
  <si>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</si>
  <si>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</si>
  <si>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</si>
  <si>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</si>
  <si>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</si>
  <si>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</si>
  <si>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</si>
  <si>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</si>
  <si>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</si>
  <si>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</si>
  <si>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</si>
  <si>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</si>
  <si>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</si>
  <si>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</si>
  <si>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</si>
  <si>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</si>
  <si>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</si>
  <si>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</si>
  <si>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</si>
  <si>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</si>
  <si>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</si>
  <si>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</si>
  <si>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</si>
  <si>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</si>
  <si>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</si>
  <si>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</si>
  <si>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</si>
  <si>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</si>
  <si>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</si>
  <si>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</si>
  <si>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</si>
  <si>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</si>
  <si>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</si>
  <si>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</si>
  <si>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</si>
  <si>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</si>
  <si>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</si>
  <si>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</si>
  <si>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</si>
  <si>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</si>
  <si>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</si>
  <si>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</si>
  <si>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</si>
  <si>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</si>
  <si>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</si>
  <si>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</si>
  <si>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</si>
  <si>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</si>
  <si>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</si>
  <si>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</si>
  <si>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</si>
  <si>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</si>
  <si>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</si>
  <si>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</si>
  <si>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</si>
  <si>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</si>
  <si>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</si>
  <si>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</si>
  <si>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</si>
  <si>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</si>
  <si>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</si>
  <si>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</si>
  <si>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</si>
  <si>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</si>
  <si>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</si>
  <si>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</si>
  <si>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</si>
  <si>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</si>
  <si>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</si>
  <si>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</si>
  <si>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</si>
  <si>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</si>
  <si>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</si>
  <si>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</si>
  <si>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</si>
  <si>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</si>
  <si>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</si>
  <si>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</si>
  <si>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</si>
  <si>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</si>
  <si>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</si>
  <si>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</si>
  <si>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</si>
  <si>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</si>
  <si>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</si>
  <si>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</si>
  <si>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</si>
  <si>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</si>
  <si>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</si>
  <si>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</si>
  <si>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</si>
  <si>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</si>
  <si>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</si>
  <si>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</si>
  <si>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</si>
  <si>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</si>
  <si>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</si>
  <si>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</si>
  <si>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</si>
  <si>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</si>
  <si>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</si>
  <si>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</si>
  <si>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</si>
  <si>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</si>
  <si>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</si>
  <si>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</si>
  <si>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</si>
  <si>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</si>
  <si>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</si>
  <si>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</si>
  <si>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</si>
  <si>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</si>
  <si>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</si>
  <si>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</si>
  <si>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</si>
  <si>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</si>
  <si>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</si>
  <si>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</si>
  <si>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</si>
  <si>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</si>
  <si>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</si>
  <si>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</si>
  <si>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</si>
  <si>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</si>
  <si>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</si>
  <si>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</si>
  <si>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</si>
  <si>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</si>
  <si>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</si>
  <si>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</si>
  <si>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</si>
  <si>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</si>
  <si>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</si>
  <si>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</si>
  <si>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</si>
  <si>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</si>
  <si>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</si>
  <si>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</si>
  <si>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</si>
  <si>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</si>
  <si>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</si>
  <si>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</si>
  <si>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</si>
  <si>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</si>
  <si>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</si>
  <si>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</si>
  <si>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</si>
  <si>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</si>
  <si>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</si>
  <si>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</si>
  <si>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</si>
  <si>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</si>
  <si>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</si>
  <si>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</si>
  <si>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</si>
  <si>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</si>
  <si>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</si>
  <si>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</si>
  <si>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</si>
  <si>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</si>
  <si>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</si>
  <si>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</si>
  <si>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</si>
  <si>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</si>
  <si>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</si>
  <si>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</si>
  <si>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</si>
  <si>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</si>
  <si>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</si>
  <si>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</si>
  <si>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</si>
  <si>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</si>
  <si>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</si>
  <si>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</si>
  <si>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</si>
  <si>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</si>
  <si>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</si>
  <si>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</si>
  <si>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</si>
  <si>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</si>
  <si>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</si>
  <si>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</si>
  <si>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</si>
  <si>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</si>
  <si>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</si>
  <si>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</si>
  <si>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</si>
  <si>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</si>
  <si>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</si>
  <si>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</si>
  <si>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</si>
  <si>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</si>
  <si>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</si>
  <si>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</si>
  <si>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</si>
  <si>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</si>
  <si>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</si>
  <si>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</si>
  <si>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</si>
  <si>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</si>
  <si>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</si>
  <si>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</si>
  <si>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</si>
  <si>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</si>
  <si>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</si>
  <si>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</si>
  <si>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</si>
  <si>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</si>
  <si>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</si>
  <si>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</si>
  <si>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</si>
  <si>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</si>
  <si>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</si>
  <si>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</si>
  <si>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</si>
  <si>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</si>
  <si>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</si>
  <si>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</si>
  <si>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</si>
  <si>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</si>
  <si>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</si>
  <si>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</si>
  <si>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</si>
  <si>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</si>
  <si>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</si>
  <si>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</si>
  <si>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</si>
  <si>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</si>
  <si>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</si>
  <si>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</si>
  <si>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</si>
  <si>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</si>
  <si>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</si>
  <si>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</si>
  <si>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</si>
  <si>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</si>
  <si>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</si>
  <si>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</si>
  <si>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</si>
  <si>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</si>
  <si>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</si>
  <si>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</si>
  <si>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</si>
  <si>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</si>
  <si>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</si>
  <si>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</si>
  <si>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</si>
  <si>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</si>
  <si>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</si>
  <si>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</si>
  <si>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</si>
  <si>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</si>
  <si>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</si>
  <si>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</si>
  <si>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</si>
  <si>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</si>
  <si>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</si>
  <si>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</si>
  <si>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</si>
  <si>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</si>
  <si>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</si>
  <si>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</si>
  <si>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</si>
  <si>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</si>
  <si>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</si>
  <si>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</si>
  <si>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</si>
  <si>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</si>
  <si>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</si>
  <si>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</si>
  <si>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</si>
  <si>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</si>
  <si>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</si>
  <si>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</si>
  <si>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</si>
  <si>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</si>
  <si>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</si>
  <si>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</si>
  <si>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</si>
  <si>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</si>
  <si>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</si>
  <si>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</si>
  <si>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</si>
  <si>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</si>
  <si>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</si>
  <si>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</si>
  <si>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</si>
  <si>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</si>
  <si>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</si>
  <si>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</si>
  <si>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</si>
  <si>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</si>
  <si>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</si>
  <si>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</si>
  <si>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</si>
  <si>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</si>
  <si>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</si>
  <si>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</si>
  <si>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</si>
  <si>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</si>
  <si>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</si>
  <si>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</si>
  <si>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</si>
  <si>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</si>
  <si>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</si>
  <si>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</si>
  <si>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</si>
  <si>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</si>
  <si>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</si>
  <si>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</si>
  <si>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</si>
  <si>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</si>
  <si>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</si>
  <si>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</si>
  <si>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</si>
  <si>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</si>
  <si>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</si>
  <si>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</si>
  <si>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</si>
  <si>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</si>
  <si>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</si>
  <si>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</si>
  <si>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</si>
  <si>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</si>
  <si>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</si>
  <si>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</si>
  <si>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</si>
  <si>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</si>
  <si>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</si>
  <si>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</si>
  <si>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</si>
  <si>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</si>
  <si>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</si>
  <si>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</si>
  <si>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</si>
  <si>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</si>
  <si>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</si>
  <si>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</si>
  <si>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</si>
  <si>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</si>
  <si>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</si>
  <si>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</si>
  <si>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</si>
  <si>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</si>
  <si>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</si>
  <si>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</si>
  <si>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</si>
  <si>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</si>
  <si>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</si>
  <si>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</si>
  <si>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</si>
  <si>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</si>
  <si>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</si>
  <si>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</si>
  <si>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</si>
  <si>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</si>
  <si>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</si>
  <si>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</si>
  <si>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</si>
  <si>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</si>
  <si>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</si>
  <si>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</si>
  <si>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</si>
  <si>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</si>
  <si>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</si>
  <si>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</si>
  <si>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</si>
  <si>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</si>
  <si>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</si>
  <si>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</si>
  <si>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</si>
  <si>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</si>
  <si>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</si>
  <si>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</si>
  <si>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</si>
  <si>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</si>
  <si>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</si>
  <si>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</si>
  <si>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</si>
  <si>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</si>
  <si>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</si>
  <si>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</si>
  <si>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</si>
  <si>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</si>
  <si>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</si>
  <si>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</si>
  <si>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</si>
  <si>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</si>
  <si>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</si>
  <si>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</si>
  <si>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</si>
  <si>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</si>
  <si>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</si>
  <si>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</si>
  <si>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</si>
  <si>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</si>
  <si>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</si>
  <si>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</si>
  <si>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</si>
  <si>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</si>
  <si>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</si>
  <si>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</si>
  <si>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</si>
  <si>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</si>
  <si>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</si>
  <si>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</si>
  <si>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</si>
  <si>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</si>
  <si>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</si>
  <si>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</si>
  <si>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</si>
  <si>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</si>
  <si>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</si>
  <si>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</si>
  <si>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</si>
  <si>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</si>
  <si>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</si>
  <si>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</si>
  <si>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</si>
  <si>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</si>
  <si>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</si>
  <si>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</si>
  <si>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</si>
  <si>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</si>
  <si>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</si>
  <si>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</si>
  <si>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</si>
  <si>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</si>
  <si>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</si>
  <si>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</si>
  <si>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</si>
  <si>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</si>
  <si>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</si>
  <si>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</si>
  <si>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</si>
  <si>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</si>
  <si>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</si>
  <si>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</si>
  <si>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</si>
  <si>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</si>
  <si>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</si>
  <si>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</si>
  <si>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</si>
  <si>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</si>
  <si>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</si>
  <si>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</si>
  <si>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</si>
  <si>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</si>
  <si>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</si>
  <si>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</si>
  <si>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</si>
  <si>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</si>
  <si>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</si>
  <si>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</si>
  <si>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</si>
  <si>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</si>
  <si>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</si>
  <si>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</si>
  <si>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</si>
  <si>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</si>
  <si>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</si>
  <si>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</si>
  <si>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</si>
  <si>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</si>
  <si>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</si>
  <si>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</si>
  <si>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</si>
  <si>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</si>
  <si>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</si>
  <si>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</si>
  <si>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</si>
  <si>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</si>
  <si>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</si>
  <si>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</si>
  <si>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</si>
  <si>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</si>
  <si>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</si>
  <si>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</si>
  <si>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</si>
  <si>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</si>
  <si>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</si>
  <si>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</si>
  <si>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</si>
  <si>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</si>
  <si>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</si>
  <si>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</si>
  <si>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</si>
  <si>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</si>
  <si>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</si>
  <si>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</si>
  <si>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</si>
  <si>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</si>
  <si>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</si>
  <si>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</si>
  <si>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</si>
  <si>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</si>
  <si>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</si>
  <si>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</si>
  <si>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</si>
  <si>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</si>
  <si>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</si>
  <si>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</si>
  <si>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</si>
  <si>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</si>
  <si>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</si>
  <si>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</si>
  <si>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</si>
  <si>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</si>
  <si>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</si>
  <si>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</si>
  <si>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</si>
  <si>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</si>
  <si>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</si>
  <si>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</si>
  <si>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</si>
  <si>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</si>
  <si>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</si>
  <si>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</si>
  <si>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</si>
  <si>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</si>
  <si>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</si>
  <si>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</si>
  <si>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</si>
  <si>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</si>
  <si>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</si>
  <si>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</si>
  <si>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</si>
  <si>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</si>
  <si>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</si>
  <si>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</si>
  <si>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</si>
  <si>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</si>
  <si>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</si>
  <si>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</si>
  <si>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</si>
  <si>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</si>
  <si>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</si>
  <si>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</si>
  <si>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</si>
  <si>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</si>
  <si>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</si>
  <si>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</si>
  <si>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</si>
  <si>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</si>
  <si>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</si>
  <si>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</si>
  <si>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</si>
  <si>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</si>
  <si>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</si>
  <si>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</si>
  <si>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</si>
  <si>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</si>
  <si>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</si>
  <si>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</si>
  <si>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</si>
  <si>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</si>
  <si>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</si>
  <si>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</si>
  <si>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</si>
  <si>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</si>
  <si>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</si>
  <si>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</si>
  <si>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</si>
  <si>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</si>
  <si>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</si>
  <si>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</si>
  <si>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</si>
  <si>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</si>
  <si>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</si>
  <si>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</si>
  <si>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</si>
  <si>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</si>
  <si>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</si>
  <si>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</si>
  <si>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</si>
  <si>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</si>
  <si>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</si>
  <si>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</si>
  <si>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</si>
  <si>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</si>
  <si>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</si>
  <si>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</si>
  <si>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</si>
  <si>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</si>
  <si>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</si>
  <si>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</si>
  <si>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</si>
  <si>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</si>
  <si>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</si>
  <si>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</si>
  <si>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</si>
  <si>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</si>
  <si>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</si>
  <si>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</si>
  <si>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</si>
  <si>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</si>
  <si>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</si>
  <si>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</si>
  <si>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</si>
  <si>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</si>
  <si>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</si>
  <si>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</si>
  <si>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</si>
  <si>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</si>
  <si>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</si>
  <si>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</si>
  <si>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</si>
  <si>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</si>
  <si>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</si>
  <si>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</si>
  <si>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</si>
  <si>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</si>
  <si>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</si>
  <si>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</si>
  <si>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</si>
  <si>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</si>
  <si>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</si>
  <si>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</si>
  <si>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</si>
  <si>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</si>
  <si>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</si>
  <si>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</si>
  <si>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</si>
  <si>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</si>
  <si>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</si>
  <si>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</si>
  <si>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</si>
  <si>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</si>
  <si>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</si>
  <si>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</si>
  <si>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</si>
  <si>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</si>
  <si>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</si>
  <si>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</si>
  <si>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</si>
  <si>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</si>
  <si>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</si>
  <si>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</si>
  <si>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</si>
  <si>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</si>
  <si>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</si>
  <si>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</si>
  <si>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</si>
  <si>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</si>
  <si>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</si>
  <si>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</si>
  <si>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</si>
  <si>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</si>
  <si>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</si>
  <si>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</si>
  <si>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</si>
  <si>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</si>
  <si>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</si>
  <si>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</si>
  <si>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</si>
  <si>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</si>
  <si>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</si>
  <si>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</si>
  <si>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</si>
  <si>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</si>
  <si>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</si>
  <si>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</si>
  <si>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</si>
  <si>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</si>
  <si>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</si>
  <si>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</si>
  <si>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</si>
  <si>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</si>
  <si>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</si>
  <si>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</si>
  <si>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</si>
  <si>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</si>
  <si>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</si>
  <si>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</si>
  <si>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</si>
  <si>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</si>
  <si>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</si>
  <si>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</si>
  <si>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</si>
  <si>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</si>
  <si>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</si>
  <si>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</si>
  <si>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</si>
  <si>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</si>
  <si>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</si>
  <si>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</si>
  <si>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</si>
  <si>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</si>
  <si>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</si>
  <si>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</si>
  <si>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</si>
  <si>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</si>
  <si>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</si>
  <si>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</si>
  <si>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</si>
  <si>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</si>
  <si>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</si>
  <si>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</si>
  <si>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</si>
  <si>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</si>
  <si>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</si>
  <si>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</si>
  <si>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</si>
  <si>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</si>
  <si>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</si>
  <si>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</si>
  <si>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</si>
  <si>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</si>
  <si>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</si>
  <si>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</si>
  <si>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</si>
  <si>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</si>
  <si>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</si>
  <si>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</si>
  <si>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</si>
  <si>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</si>
  <si>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</si>
  <si>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</si>
  <si>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</si>
  <si>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</si>
  <si>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</si>
  <si>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</si>
  <si>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</si>
  <si>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</si>
  <si>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</si>
  <si>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</si>
  <si>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</si>
  <si>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</si>
  <si>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</si>
  <si>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</si>
  <si>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</si>
  <si>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</si>
  <si>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</si>
  <si>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</si>
  <si>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</si>
  <si>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</si>
  <si>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</si>
  <si>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</si>
  <si>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</si>
  <si>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</si>
  <si>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</si>
  <si>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</si>
  <si>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</si>
  <si>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</si>
  <si>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</si>
  <si>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</si>
  <si>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</si>
  <si>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</si>
  <si>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</si>
  <si>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</si>
  <si>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</si>
  <si>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</si>
  <si>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</si>
  <si>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</si>
  <si>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</si>
  <si>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</si>
  <si>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</si>
  <si>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</si>
  <si>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</si>
  <si>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</si>
  <si>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</si>
  <si>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</si>
  <si>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</si>
  <si>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</si>
  <si>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</si>
  <si>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</si>
  <si>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</si>
  <si>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</si>
  <si>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</si>
  <si>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</si>
  <si>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</si>
  <si>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</si>
  <si>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</si>
  <si>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</si>
  <si>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</si>
  <si>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</si>
  <si>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</si>
  <si>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</si>
  <si>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</si>
  <si>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</si>
  <si>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</si>
  <si>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</si>
  <si>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</si>
  <si>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</si>
  <si>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</si>
  <si>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</si>
  <si>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</si>
  <si>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</si>
  <si>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</si>
  <si>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</si>
  <si>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</si>
  <si>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</si>
  <si>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</si>
  <si>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</si>
  <si>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</si>
  <si>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</si>
  <si>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</si>
  <si>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</si>
  <si>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</si>
  <si>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</si>
  <si>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</si>
  <si>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</si>
  <si>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</si>
  <si>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</si>
  <si>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</si>
  <si>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</si>
  <si>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</si>
  <si>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</si>
  <si>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</si>
  <si>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</si>
  <si>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</si>
  <si>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</si>
  <si>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</si>
  <si>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</si>
  <si>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</si>
  <si>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</si>
  <si>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</si>
  <si>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</si>
  <si>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</si>
  <si>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</si>
  <si>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</si>
  <si>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</si>
  <si>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</si>
  <si>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</si>
  <si>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</si>
  <si>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</si>
  <si>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</si>
  <si>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</si>
  <si>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</si>
  <si>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</si>
  <si>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</si>
  <si>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</si>
  <si>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</si>
  <si>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</si>
  <si>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</si>
  <si>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</si>
  <si>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</si>
  <si>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</si>
  <si>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</si>
  <si>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</si>
  <si>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</si>
  <si>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</si>
  <si>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</si>
  <si>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</si>
  <si>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</si>
  <si>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</si>
  <si>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</si>
  <si>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</si>
  <si>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</si>
  <si>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</si>
  <si>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</si>
  <si>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</si>
  <si>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</si>
  <si>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</si>
  <si>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</si>
  <si>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</si>
  <si>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</si>
  <si>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</si>
  <si>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</si>
  <si>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</si>
  <si>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</si>
  <si>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</si>
  <si>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</si>
  <si>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</si>
  <si>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</si>
  <si>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</si>
  <si>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</si>
  <si>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</si>
  <si>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</si>
  <si>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</si>
  <si>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</si>
  <si>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</si>
  <si>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</si>
  <si>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</si>
  <si>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</si>
  <si>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</si>
  <si>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</si>
  <si>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</si>
  <si>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</si>
  <si>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</si>
  <si>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</si>
  <si>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</si>
  <si>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</si>
  <si>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</si>
  <si>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</si>
  <si>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</si>
  <si>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</si>
  <si>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</si>
  <si>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</si>
  <si>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</si>
  <si>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</si>
  <si>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</si>
  <si>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</si>
  <si>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</si>
  <si>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</si>
  <si>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</si>
  <si>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</si>
  <si>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</si>
  <si>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</si>
  <si>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</si>
  <si>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</si>
  <si>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</si>
  <si>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</si>
  <si>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</si>
  <si>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</si>
  <si>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</si>
  <si>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</si>
  <si>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</si>
  <si>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</si>
  <si>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</si>
  <si>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</si>
  <si>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</si>
  <si>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</si>
  <si>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</si>
  <si>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</si>
  <si>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</si>
  <si>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</si>
  <si>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</si>
  <si>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</si>
  <si>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</si>
  <si>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</si>
  <si>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</si>
  <si>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</si>
  <si>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</si>
  <si>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</si>
  <si>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</si>
  <si>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</si>
  <si>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</si>
  <si>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</si>
  <si>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</si>
  <si>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</si>
  <si>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</si>
  <si>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</si>
  <si>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</si>
  <si>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</si>
  <si>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</si>
  <si>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</si>
  <si>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</si>
  <si>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</si>
  <si>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</si>
  <si>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</si>
  <si>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</si>
  <si>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</si>
  <si>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</si>
  <si>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</si>
  <si>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</si>
  <si>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</si>
  <si>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</si>
  <si>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</si>
  <si>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</si>
  <si>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</si>
  <si>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</si>
  <si>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</si>
  <si>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</si>
  <si>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</si>
  <si>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</si>
  <si>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</si>
  <si>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</si>
  <si>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</si>
  <si>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</si>
  <si>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</si>
  <si>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</si>
  <si>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</si>
  <si>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</si>
  <si>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</si>
  <si>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</si>
  <si>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</si>
  <si>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</si>
  <si>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</si>
  <si>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</si>
  <si>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</si>
  <si>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</si>
  <si>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</si>
  <si>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</si>
  <si>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</si>
  <si>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</si>
  <si>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</si>
  <si>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</si>
  <si>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</si>
  <si>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</si>
  <si>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</si>
  <si>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</si>
  <si>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</si>
  <si>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</si>
  <si>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</si>
  <si>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</si>
  <si>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</si>
  <si>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</si>
  <si>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</si>
  <si>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</si>
  <si>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</si>
  <si>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</si>
  <si>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</si>
  <si>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</si>
  <si>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</si>
  <si>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</si>
  <si>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</si>
  <si>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</si>
  <si>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</si>
  <si>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</si>
  <si>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</si>
  <si>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</si>
  <si>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</si>
  <si>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</si>
  <si>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</si>
  <si>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</si>
  <si>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</si>
  <si>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</si>
  <si>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</si>
  <si>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</si>
  <si>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</si>
  <si>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</si>
  <si>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</si>
  <si>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</si>
  <si>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</si>
  <si>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</si>
  <si>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</si>
  <si>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</si>
  <si>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</si>
  <si>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</si>
  <si>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</si>
  <si>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</si>
  <si>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</si>
  <si>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</si>
  <si>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</si>
  <si>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</si>
  <si>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</si>
  <si>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</si>
  <si>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</si>
  <si>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</si>
  <si>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</si>
  <si>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</si>
  <si>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</si>
  <si>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</si>
  <si>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</si>
  <si>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</si>
  <si>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</si>
  <si>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</si>
  <si>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</si>
  <si>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</si>
  <si>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</si>
  <si>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</si>
  <si>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</si>
  <si>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</si>
  <si>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</si>
  <si>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</si>
  <si>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</si>
  <si>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</si>
  <si>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</si>
  <si>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</si>
  <si>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</si>
  <si>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</si>
  <si>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</si>
  <si>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</si>
  <si>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</si>
  <si>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</si>
  <si>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</si>
  <si>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</si>
  <si>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</si>
  <si>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</si>
  <si>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</si>
  <si>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</si>
  <si>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</si>
  <si>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</si>
  <si>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</si>
  <si>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</si>
  <si>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</si>
  <si>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</si>
  <si>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</si>
  <si>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</si>
  <si>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</si>
  <si>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</si>
  <si>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</si>
  <si>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</si>
  <si>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</si>
  <si>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</si>
  <si>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</si>
  <si>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</si>
  <si>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</si>
  <si>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</si>
  <si>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</si>
  <si>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</si>
  <si>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</si>
  <si>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</si>
  <si>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</si>
  <si>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</si>
  <si>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</si>
  <si>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</si>
  <si>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</si>
  <si>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</si>
  <si>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</si>
  <si>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</si>
  <si>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</si>
  <si>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</si>
  <si>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</si>
  <si>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</si>
  <si>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</si>
  <si>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</si>
  <si>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</si>
  <si>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</si>
  <si>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</si>
  <si>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</si>
  <si>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</si>
  <si>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</si>
  <si>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</si>
  <si>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</si>
  <si>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</si>
  <si>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</si>
  <si>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</si>
  <si>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</si>
  <si>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</si>
  <si>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</si>
  <si>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</si>
  <si>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</si>
  <si>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</si>
  <si>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</si>
  <si>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</si>
  <si>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</si>
  <si>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</si>
  <si>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</si>
  <si>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</si>
  <si>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</si>
  <si>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</si>
  <si>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</si>
  <si>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</si>
  <si>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</si>
  <si>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</si>
  <si>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</si>
  <si>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</si>
  <si>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</si>
  <si>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</si>
  <si>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</si>
  <si>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</si>
  <si>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</si>
  <si>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</si>
  <si>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</si>
  <si>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</si>
  <si>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</si>
  <si>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</si>
  <si>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</si>
  <si>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</si>
  <si>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</si>
  <si>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</si>
  <si>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</si>
  <si>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</si>
  <si>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</si>
  <si>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</si>
  <si>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</si>
  <si>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</si>
  <si>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</si>
  <si>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</si>
  <si>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</si>
  <si>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</si>
  <si>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</si>
  <si>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</si>
  <si>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</si>
  <si>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</si>
  <si>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</si>
  <si>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</si>
  <si>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</si>
  <si>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</si>
  <si>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</si>
  <si>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</si>
  <si>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</si>
  <si>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</si>
  <si>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</si>
  <si>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</si>
  <si>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</si>
  <si>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</si>
  <si>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</si>
  <si>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</si>
  <si>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</si>
  <si>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</si>
  <si>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</si>
  <si>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</si>
  <si>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</si>
  <si>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</si>
  <si>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</si>
  <si>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</si>
  <si>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</si>
  <si>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</si>
  <si>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</si>
  <si>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</si>
  <si>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</si>
  <si>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</si>
  <si>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</si>
  <si>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</si>
  <si>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</si>
  <si>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</si>
  <si>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</si>
  <si>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</si>
  <si>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</si>
  <si>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</si>
  <si>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</si>
  <si>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</si>
  <si>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</si>
  <si>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</si>
  <si>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</si>
  <si>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</si>
  <si>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</si>
  <si>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</si>
  <si>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</si>
  <si>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</si>
  <si>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</si>
  <si>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</si>
  <si>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</si>
  <si>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</si>
  <si>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</si>
  <si>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</si>
  <si>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</si>
  <si>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</si>
  <si>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</si>
  <si>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</si>
  <si>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</si>
  <si>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</si>
  <si>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</si>
  <si>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</si>
  <si>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</si>
  <si>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</si>
  <si>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</si>
  <si>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</si>
  <si>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</si>
  <si>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</si>
  <si>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</si>
  <si>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</si>
  <si>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</si>
  <si>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</si>
  <si>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</si>
  <si>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</si>
  <si>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</si>
  <si>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</si>
  <si>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</si>
  <si>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</si>
  <si>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</si>
  <si>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</si>
  <si>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</si>
  <si>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</si>
  <si>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</si>
  <si>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</si>
  <si>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</si>
  <si>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</si>
  <si>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</si>
  <si>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</si>
  <si>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</si>
  <si>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</si>
  <si>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</si>
  <si>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</si>
  <si>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</si>
  <si>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</si>
  <si>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</si>
  <si>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</si>
  <si>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</si>
  <si>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</si>
  <si>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</si>
  <si>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</si>
  <si>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</si>
  <si>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</si>
  <si>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</si>
  <si>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</si>
  <si>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</si>
  <si>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</si>
  <si>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</si>
  <si>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</si>
  <si>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</si>
  <si>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</si>
  <si>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</si>
  <si>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</si>
  <si>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</si>
  <si>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</si>
  <si>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</si>
  <si>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</si>
  <si>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</si>
  <si>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</si>
  <si>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</si>
  <si>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</si>
  <si>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</si>
  <si>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</si>
  <si>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</si>
  <si>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</si>
  <si>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</si>
  <si>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</si>
  <si>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</si>
  <si>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</si>
  <si>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</si>
  <si>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</si>
  <si>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</si>
  <si>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</si>
  <si>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</si>
  <si>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</si>
  <si>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</si>
  <si>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</si>
  <si>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</si>
  <si>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</si>
  <si>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</si>
  <si>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</si>
  <si>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</si>
  <si>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</si>
  <si>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</si>
  <si>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</si>
  <si>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</si>
  <si>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</si>
  <si>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</si>
  <si>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</si>
  <si>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</si>
  <si>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</si>
  <si>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</si>
  <si>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</si>
  <si>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</si>
  <si>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</si>
  <si>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</si>
  <si>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</si>
  <si>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</si>
  <si>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</si>
  <si>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</si>
  <si>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</si>
  <si>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</si>
  <si>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</si>
  <si>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</si>
  <si>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</si>
  <si>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</si>
  <si>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</si>
  <si>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</si>
  <si>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</si>
  <si>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</si>
  <si>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</si>
  <si>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</si>
  <si>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</si>
  <si>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</si>
  <si>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</si>
  <si>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</si>
  <si>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</si>
  <si>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</si>
  <si>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</si>
  <si>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</si>
  <si>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</si>
  <si>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</si>
  <si>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</si>
  <si>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</si>
  <si>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</si>
  <si>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</si>
  <si>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</si>
  <si>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</si>
  <si>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</si>
  <si>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</si>
  <si>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</si>
  <si>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</si>
  <si>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</si>
  <si>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</si>
  <si>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</si>
  <si>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</si>
  <si>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</si>
  <si>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</si>
  <si>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</si>
  <si>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</si>
  <si>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</si>
  <si>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</si>
  <si>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</si>
  <si>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</si>
  <si>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</si>
  <si>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</si>
  <si>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</si>
  <si>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</si>
  <si>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</si>
  <si>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</si>
  <si>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</si>
  <si>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</si>
  <si>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</si>
  <si>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</si>
  <si>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</si>
  <si>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</si>
  <si>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</si>
  <si>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</si>
  <si>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</si>
  <si>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</si>
  <si>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</si>
  <si>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</si>
  <si>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</si>
  <si>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</si>
  <si>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</si>
  <si>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</si>
  <si>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</si>
  <si>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</si>
  <si>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</si>
  <si>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</si>
  <si>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</si>
  <si>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</si>
  <si>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</si>
  <si>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</si>
  <si>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</si>
  <si>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</si>
  <si>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</si>
  <si>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</si>
  <si>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</si>
  <si>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</si>
  <si>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</si>
  <si>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</si>
  <si>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</si>
  <si>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</si>
  <si>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</si>
  <si>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</si>
  <si>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</si>
  <si>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</si>
  <si>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</si>
  <si>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</si>
  <si>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</si>
  <si>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</si>
  <si>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</si>
  <si>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</si>
  <si>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</si>
  <si>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</si>
  <si>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</si>
  <si>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</si>
  <si>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</si>
  <si>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</si>
  <si>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</si>
  <si>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</si>
  <si>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</si>
  <si>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</si>
  <si>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</si>
  <si>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</si>
  <si>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</si>
  <si>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</si>
  <si>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</si>
  <si>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</si>
  <si>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</si>
  <si>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</si>
  <si>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</si>
  <si>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</si>
  <si>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</si>
  <si>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</si>
  <si>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</si>
  <si>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</si>
  <si>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</si>
  <si>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</si>
  <si>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</si>
  <si>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</si>
  <si>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</si>
  <si>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</si>
  <si>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</si>
  <si>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</si>
  <si>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</si>
  <si>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</si>
  <si>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</si>
  <si>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</si>
  <si>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</si>
  <si>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</si>
  <si>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</si>
  <si>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</si>
  <si>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</si>
  <si>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</si>
  <si>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</si>
  <si>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</si>
  <si>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</si>
  <si>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</si>
  <si>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</si>
  <si>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</si>
  <si>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</si>
  <si>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</si>
  <si>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</si>
  <si>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</si>
  <si>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</si>
  <si>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</si>
  <si>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</si>
  <si>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</si>
  <si>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</si>
  <si>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</si>
  <si>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</si>
  <si>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</si>
  <si>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</si>
  <si>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</si>
  <si>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</si>
  <si>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</si>
  <si>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</si>
  <si>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</si>
  <si>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</si>
  <si>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</si>
  <si>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</si>
  <si>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</si>
  <si>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</si>
  <si>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</si>
  <si>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</si>
  <si>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</si>
  <si>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</si>
  <si>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</si>
  <si>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</si>
  <si>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</si>
  <si>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</si>
  <si>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</si>
  <si>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</si>
  <si>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</si>
  <si>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</si>
  <si>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</si>
  <si>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</si>
  <si>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</si>
  <si>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</si>
  <si>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</si>
  <si>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</si>
  <si>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</si>
  <si>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</si>
  <si>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</si>
  <si>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</si>
  <si>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</si>
  <si>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</si>
  <si>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</si>
  <si>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</si>
  <si>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</si>
  <si>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</si>
  <si>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</si>
  <si>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</si>
  <si>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</si>
  <si>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</si>
  <si>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</si>
  <si>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</si>
  <si>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</si>
  <si>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</si>
  <si>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</si>
  <si>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</si>
  <si>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</si>
  <si>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</si>
  <si>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</si>
  <si>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</si>
  <si>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</si>
  <si>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</si>
  <si>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</si>
  <si>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</si>
  <si>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</si>
  <si>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</si>
  <si>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</si>
  <si>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</si>
  <si>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</si>
  <si>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</si>
  <si>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</si>
  <si>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</si>
  <si>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</si>
  <si>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</si>
  <si>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</si>
  <si>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</si>
  <si>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</si>
  <si>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</si>
  <si>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</si>
  <si>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</si>
  <si>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</si>
  <si>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</si>
  <si>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</si>
  <si>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</si>
  <si>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</si>
  <si>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</si>
  <si>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</si>
  <si>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</si>
  <si>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</si>
  <si>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</si>
  <si>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</si>
  <si>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</si>
  <si>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</si>
  <si>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</si>
  <si>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</si>
  <si>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</si>
  <si>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</si>
  <si>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</si>
  <si>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</si>
  <si>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</si>
  <si>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</si>
  <si>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</si>
  <si>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</si>
  <si>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</si>
  <si>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</si>
  <si>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</si>
  <si>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</si>
  <si>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</si>
  <si>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</si>
  <si>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</si>
  <si>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</si>
  <si>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</si>
  <si>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</si>
  <si>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</si>
  <si>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</si>
  <si>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</si>
  <si>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</si>
  <si>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</si>
  <si>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</si>
  <si>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</si>
  <si>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</si>
  <si>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</si>
  <si>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</si>
  <si>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</si>
  <si>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</si>
  <si>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</si>
  <si>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</si>
  <si>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</si>
  <si>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</si>
  <si>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</si>
  <si>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</si>
  <si>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</si>
  <si>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</si>
  <si>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</si>
  <si>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</si>
  <si>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</si>
  <si>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</si>
  <si>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</si>
  <si>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</si>
  <si>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</si>
  <si>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</si>
  <si>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</si>
  <si>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</si>
  <si>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</si>
  <si>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</si>
  <si>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</si>
  <si>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</si>
  <si>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</si>
  <si>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</si>
  <si>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</si>
  <si>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</si>
  <si>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</si>
  <si>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</si>
  <si>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</si>
  <si>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</si>
  <si>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</si>
  <si>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</si>
  <si>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</si>
  <si>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</si>
  <si>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</si>
  <si>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</si>
  <si>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</si>
  <si>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</si>
  <si>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</si>
  <si>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</si>
  <si>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</si>
  <si>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</si>
  <si>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</si>
  <si>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</si>
  <si>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</si>
  <si>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</si>
  <si>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</si>
  <si>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</si>
  <si>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</si>
  <si>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</si>
  <si>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</si>
  <si>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</si>
  <si>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</si>
  <si>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</si>
  <si>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</si>
  <si>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</si>
  <si>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</si>
  <si>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</si>
  <si>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</si>
  <si>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</si>
  <si>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</si>
  <si>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</si>
  <si>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</si>
  <si>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</si>
  <si>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</si>
  <si>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</si>
  <si>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</si>
  <si>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</si>
  <si>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</si>
  <si>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</si>
  <si>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</si>
  <si>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</si>
  <si>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</si>
  <si>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</si>
  <si>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</si>
  <si>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</si>
  <si>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</si>
  <si>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</si>
  <si>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</si>
  <si>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</si>
  <si>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</si>
  <si>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</si>
  <si>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</si>
  <si>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</si>
  <si>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</si>
  <si>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</si>
  <si>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</si>
  <si>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</si>
  <si>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</si>
  <si>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</si>
  <si>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</si>
  <si>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</si>
  <si>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</si>
  <si>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</si>
  <si>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</si>
  <si>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</si>
  <si>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</si>
  <si>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</si>
  <si>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</si>
  <si>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</si>
  <si>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</si>
  <si>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</si>
  <si>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</si>
  <si>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</si>
  <si>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</si>
  <si>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</si>
  <si>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</si>
  <si>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</si>
  <si>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</si>
  <si>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</si>
  <si>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</si>
  <si>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</si>
  <si>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</si>
  <si>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</si>
  <si>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</si>
  <si>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</si>
  <si>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</si>
  <si>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</si>
  <si>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</si>
  <si>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</si>
  <si>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</si>
  <si>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</si>
  <si>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</si>
  <si>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</si>
  <si>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</si>
  <si>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</si>
  <si>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</si>
  <si>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</si>
  <si>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</si>
  <si>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</si>
  <si>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</si>
  <si>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</si>
  <si>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</si>
  <si>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</si>
  <si>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</si>
  <si>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</si>
  <si>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</si>
  <si>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</si>
  <si>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</si>
  <si>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</si>
  <si>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</si>
  <si>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</si>
  <si>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</si>
  <si>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</si>
  <si>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</si>
  <si>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</si>
  <si>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</si>
  <si>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</si>
  <si>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</si>
  <si>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</si>
  <si>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</si>
  <si>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</si>
  <si>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</si>
  <si>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</si>
  <si>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</si>
  <si>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</si>
  <si>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</si>
  <si>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</si>
  <si>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</si>
  <si>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</si>
  <si>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</si>
  <si>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</si>
  <si>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</si>
  <si>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</si>
  <si>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</si>
  <si>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</si>
  <si>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</si>
  <si>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</si>
  <si>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</si>
  <si>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</si>
  <si>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</si>
  <si>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</si>
  <si>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</si>
  <si>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</si>
  <si>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</si>
  <si>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</si>
  <si>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</si>
  <si>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</si>
  <si>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</si>
  <si>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</si>
  <si>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</si>
  <si>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</si>
  <si>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</si>
  <si>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</si>
  <si>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</si>
  <si>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</si>
  <si>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</si>
  <si>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</si>
  <si>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</si>
  <si>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</si>
  <si>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</si>
  <si>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</si>
  <si>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</si>
  <si>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</si>
  <si>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</si>
  <si>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</si>
  <si>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</si>
  <si>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</si>
  <si>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</si>
  <si>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</si>
  <si>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</si>
  <si>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</si>
  <si>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</si>
  <si>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</si>
  <si>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</si>
  <si>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</si>
  <si>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</si>
  <si>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</si>
  <si>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</si>
  <si>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</si>
  <si>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</si>
  <si>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</si>
  <si>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</si>
  <si>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</si>
  <si>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</si>
  <si>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</si>
  <si>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</si>
  <si>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</si>
  <si>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</si>
  <si>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</si>
  <si>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</si>
  <si>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</si>
  <si>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</si>
  <si>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</si>
  <si>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</si>
  <si>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</si>
  <si>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</si>
  <si>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</si>
  <si>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</si>
  <si>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</si>
  <si>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</si>
  <si>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</si>
  <si>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</si>
  <si>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</si>
  <si>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</si>
  <si>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</si>
  <si>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</si>
  <si>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</si>
  <si>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</si>
  <si>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</si>
  <si>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</si>
  <si>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</si>
  <si>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</si>
  <si>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</si>
  <si>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</si>
  <si>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</si>
  <si>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</si>
  <si>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</si>
  <si>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</si>
  <si>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</si>
  <si>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</si>
  <si>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</si>
  <si>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</si>
  <si>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</si>
  <si>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</si>
  <si>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</si>
  <si>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</si>
  <si>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</si>
  <si>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</si>
  <si>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</si>
  <si>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</si>
  <si>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</si>
  <si>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</si>
  <si>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</si>
  <si>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</si>
  <si>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</si>
  <si>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</si>
  <si>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</si>
  <si>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</si>
  <si>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</si>
  <si>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</si>
  <si>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</si>
  <si>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</si>
  <si>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</si>
  <si>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</si>
  <si>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</si>
  <si>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</si>
  <si>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</si>
  <si>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</si>
  <si>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</si>
  <si>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</si>
  <si>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</si>
  <si>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</si>
  <si>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</si>
  <si>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</si>
  <si>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</si>
  <si>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</si>
  <si>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</si>
  <si>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</si>
  <si>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</si>
  <si>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</si>
  <si>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</si>
  <si>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</si>
  <si>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</si>
  <si>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</si>
  <si>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</si>
  <si>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</si>
  <si>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</si>
  <si>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</si>
  <si>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</si>
  <si>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</si>
  <si>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</si>
  <si>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</si>
  <si>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</si>
  <si>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</si>
  <si>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</si>
  <si>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</si>
  <si>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</si>
  <si>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</si>
  <si>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</si>
  <si>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</si>
  <si>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</si>
  <si>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</si>
  <si>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</si>
  <si>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</si>
  <si>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</si>
  <si>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</si>
  <si>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</si>
  <si>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</si>
  <si>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</si>
  <si>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</si>
  <si>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</si>
  <si>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</si>
  <si>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</si>
  <si>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</si>
  <si>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</si>
  <si>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</si>
  <si>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</si>
  <si>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</si>
  <si>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</si>
  <si>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</si>
  <si>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</si>
  <si>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</si>
  <si>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</si>
  <si>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</si>
  <si>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</si>
  <si>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</si>
  <si>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</si>
  <si>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</si>
  <si>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</si>
  <si>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</si>
  <si>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</si>
  <si>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</si>
  <si>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</si>
  <si>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</si>
  <si>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</si>
  <si>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</si>
  <si>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</si>
  <si>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</si>
  <si>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</si>
  <si>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</si>
  <si>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</si>
  <si>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</si>
  <si>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</si>
  <si>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</si>
  <si>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</si>
  <si>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</si>
  <si>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</si>
  <si>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</si>
  <si>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</si>
  <si>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</si>
  <si>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</si>
  <si>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</si>
  <si>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</si>
  <si>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</si>
  <si>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</si>
  <si>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</si>
  <si>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</si>
  <si>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</si>
  <si>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</si>
  <si>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</si>
  <si>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</si>
  <si>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</si>
  <si>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</si>
  <si>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</si>
  <si>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</si>
  <si>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</si>
  <si>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</si>
  <si>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</si>
  <si>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</si>
  <si>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</si>
  <si>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</si>
  <si>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</si>
  <si>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</si>
  <si>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</si>
  <si>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</si>
  <si>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</si>
  <si>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</si>
  <si>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</si>
  <si>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</si>
  <si>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</si>
  <si>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</si>
  <si>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</si>
  <si>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</si>
  <si>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</si>
  <si>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</si>
  <si>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</si>
  <si>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</si>
  <si>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</si>
  <si>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</si>
  <si>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</si>
  <si>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</si>
  <si>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</si>
  <si>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</si>
  <si>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</si>
  <si>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</si>
  <si>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</si>
  <si>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</si>
  <si>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</si>
  <si>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</si>
  <si>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</si>
  <si>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</si>
  <si>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</si>
  <si>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</si>
  <si>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</si>
  <si>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</si>
  <si>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</si>
  <si>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</si>
  <si>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</si>
  <si>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</si>
  <si>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</si>
  <si>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</si>
  <si>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</si>
  <si>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</si>
  <si>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</si>
  <si>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</si>
  <si>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</si>
  <si>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</si>
  <si>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</si>
  <si>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</si>
  <si>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</si>
  <si>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</si>
  <si>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</si>
  <si>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</si>
  <si>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</si>
  <si>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</si>
  <si>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</si>
  <si>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</si>
  <si>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</si>
  <si>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</si>
  <si>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</si>
  <si>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</si>
  <si>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</si>
  <si>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</si>
  <si>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</si>
  <si>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</si>
  <si>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</si>
  <si>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</si>
  <si>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</si>
  <si>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</si>
  <si>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</si>
  <si>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</si>
  <si>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</si>
  <si>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</si>
  <si>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</si>
  <si>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</si>
  <si>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</si>
  <si>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</si>
  <si>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</si>
  <si>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</si>
  <si>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</si>
  <si>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</si>
  <si>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</si>
  <si>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</si>
  <si>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</si>
  <si>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</si>
  <si>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</si>
  <si>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</si>
  <si>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</si>
  <si>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</si>
  <si>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</si>
  <si>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</si>
  <si>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</si>
  <si>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</si>
  <si>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</si>
  <si>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</si>
  <si>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</si>
  <si>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</si>
  <si>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</si>
  <si>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</si>
  <si>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</si>
  <si>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</si>
  <si>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</si>
  <si>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</si>
  <si>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</si>
  <si>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</si>
  <si>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</si>
  <si>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</si>
  <si>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</si>
  <si>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</si>
  <si>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</si>
  <si>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</si>
  <si>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</si>
  <si>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</si>
  <si>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</si>
  <si>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</si>
  <si>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</si>
  <si>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</si>
  <si>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</si>
  <si>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</si>
  <si>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</si>
  <si>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</si>
  <si>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</si>
  <si>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</si>
  <si>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</si>
  <si>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</si>
  <si>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</si>
  <si>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</si>
  <si>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</si>
  <si>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</si>
  <si>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</si>
  <si>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</si>
  <si>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</si>
  <si>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</si>
  <si>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</si>
  <si>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</si>
  <si>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</si>
  <si>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</si>
  <si>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</si>
  <si>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</si>
  <si>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</si>
  <si>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</si>
  <si>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</si>
  <si>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</si>
  <si>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</si>
  <si>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</si>
  <si>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</si>
  <si>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</si>
  <si>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</si>
  <si>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</si>
  <si>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</si>
  <si>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</si>
  <si>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</si>
  <si>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</si>
  <si>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</si>
  <si>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</si>
  <si>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</si>
  <si>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</si>
  <si>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</si>
  <si>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</si>
  <si>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</si>
  <si>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</si>
  <si>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</si>
  <si>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</si>
  <si>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</si>
  <si>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</si>
  <si>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</si>
  <si>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</si>
  <si>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</si>
  <si>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</si>
  <si>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</si>
  <si>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</si>
  <si>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</si>
  <si>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</si>
  <si>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</si>
  <si>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</si>
  <si>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</si>
  <si>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</si>
  <si>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</si>
  <si>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</si>
  <si>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</si>
  <si>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</si>
  <si>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</si>
  <si>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</si>
  <si>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</si>
  <si>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</si>
  <si>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</si>
  <si>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</si>
  <si>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</si>
  <si>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</si>
  <si>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</si>
  <si>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</si>
  <si>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</si>
  <si>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</si>
  <si>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</si>
  <si>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</si>
  <si>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</si>
  <si>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</si>
  <si>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</si>
  <si>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</si>
  <si>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</si>
  <si>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</si>
  <si>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</si>
  <si>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</si>
  <si>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</si>
  <si>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</si>
  <si>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</si>
  <si>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</si>
  <si>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</si>
  <si>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</si>
  <si>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</si>
  <si>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</si>
  <si>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</si>
  <si>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</si>
  <si>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</si>
  <si>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</si>
  <si>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</si>
  <si>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</si>
  <si>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</si>
  <si>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</si>
  <si>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</si>
  <si>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</si>
  <si>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</si>
  <si>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</si>
  <si>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</si>
  <si>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</si>
  <si>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</si>
  <si>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</si>
  <si>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</si>
  <si>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</si>
  <si>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</si>
  <si>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</si>
  <si>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</si>
  <si>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</si>
  <si>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</si>
  <si>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</si>
  <si>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</si>
  <si>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</si>
  <si>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</si>
  <si>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</si>
  <si>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</si>
  <si>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</si>
  <si>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</si>
  <si>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</si>
  <si>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</si>
  <si>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</si>
  <si>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</si>
  <si>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</si>
  <si>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</si>
  <si>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</si>
  <si>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</si>
  <si>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</si>
  <si>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</si>
  <si>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</si>
  <si>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</si>
  <si>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</si>
  <si>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</si>
  <si>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</si>
  <si>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</si>
  <si>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</si>
  <si>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</si>
  <si>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</si>
  <si>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</si>
  <si>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</si>
  <si>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</si>
  <si>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</si>
  <si>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</si>
  <si>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</si>
  <si>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</si>
  <si>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</si>
  <si>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</si>
  <si>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</si>
  <si>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</si>
  <si>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</si>
  <si>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</si>
  <si>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</si>
  <si>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</si>
  <si>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</si>
  <si>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</si>
  <si>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</si>
  <si>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</si>
  <si>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</si>
  <si>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</si>
  <si>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</si>
  <si>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</si>
  <si>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</si>
  <si>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</si>
  <si>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</si>
  <si>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</si>
  <si>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</si>
  <si>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</si>
  <si>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</si>
  <si>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</si>
  <si>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</si>
  <si>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</si>
  <si>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</si>
  <si>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</si>
  <si>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</si>
  <si>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</si>
  <si>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</si>
  <si>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</si>
  <si>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</si>
  <si>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</si>
  <si>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</si>
  <si>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</si>
  <si>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</si>
  <si>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</si>
  <si>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</si>
  <si>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</si>
  <si>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</si>
  <si>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</si>
  <si>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</si>
  <si>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</si>
  <si>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</si>
  <si>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</si>
  <si>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</si>
  <si>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</si>
  <si>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</si>
  <si>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</si>
  <si>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</si>
  <si>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</si>
  <si>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</si>
  <si>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</si>
  <si>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</si>
  <si>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</si>
  <si>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</si>
  <si>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</si>
  <si>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</si>
  <si>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</si>
  <si>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</si>
  <si>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</si>
  <si>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</si>
  <si>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</si>
  <si>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</si>
  <si>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</si>
  <si>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</si>
  <si>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</si>
  <si>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</si>
  <si>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</si>
  <si>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</si>
  <si>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</si>
  <si>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</si>
  <si>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</si>
  <si>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</si>
  <si>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</si>
  <si>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</si>
  <si>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</si>
  <si>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</si>
  <si>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</si>
  <si>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</si>
  <si>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</si>
  <si>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</si>
  <si>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</si>
  <si>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</si>
  <si>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</si>
  <si>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</si>
  <si>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</si>
  <si>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</si>
  <si>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</si>
  <si>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</si>
  <si>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</si>
  <si>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</si>
  <si>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</si>
  <si>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</si>
  <si>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</si>
  <si>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</si>
  <si>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</si>
  <si>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</si>
  <si>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</si>
  <si>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</si>
  <si>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</si>
  <si>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</si>
  <si>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</si>
  <si>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</si>
  <si>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</si>
  <si>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</si>
  <si>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</si>
  <si>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</si>
  <si>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</si>
  <si>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</si>
  <si>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</si>
  <si>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</si>
  <si>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</si>
  <si>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</si>
  <si>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</si>
  <si>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</si>
  <si>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</si>
  <si>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</si>
  <si>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</si>
  <si>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</si>
  <si>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</si>
  <si>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</si>
  <si>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</si>
  <si>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</si>
  <si>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</si>
  <si>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</si>
  <si>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</si>
  <si>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</si>
  <si>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</si>
  <si>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</si>
  <si>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</si>
  <si>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</si>
  <si>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</si>
  <si>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</si>
  <si>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</si>
  <si>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</si>
  <si>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</si>
  <si>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</si>
  <si>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</si>
  <si>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</si>
  <si>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</si>
  <si>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</si>
  <si>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</si>
  <si>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</si>
  <si>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</si>
  <si>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</si>
  <si>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</si>
  <si>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</si>
  <si>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</si>
  <si>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</si>
  <si>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</si>
  <si>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</si>
  <si>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</si>
  <si>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</si>
  <si>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</si>
  <si>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</si>
  <si>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</si>
  <si>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</si>
  <si>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</si>
  <si>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</si>
  <si>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</si>
  <si>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</si>
  <si>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</si>
  <si>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</si>
  <si>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</si>
  <si>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</si>
  <si>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</si>
  <si>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</si>
  <si>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</si>
  <si>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</si>
  <si>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</si>
  <si>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</si>
  <si>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</si>
  <si>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</si>
  <si>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</si>
  <si>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</si>
  <si>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</si>
  <si>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</si>
  <si>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</si>
  <si>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</si>
  <si>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</si>
  <si>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</si>
  <si>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</si>
  <si>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</si>
  <si>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</si>
  <si>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</si>
  <si>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</si>
  <si>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</si>
  <si>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</si>
  <si>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</si>
  <si>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</si>
  <si>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</si>
  <si>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</si>
  <si>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</si>
  <si>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</si>
  <si>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</si>
  <si>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</si>
  <si>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</si>
  <si>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</si>
  <si>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</si>
  <si>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</si>
  <si>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</si>
  <si>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</si>
  <si>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</si>
  <si>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</si>
  <si>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</si>
  <si>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</si>
  <si>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</si>
  <si>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</si>
  <si>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</si>
  <si>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</si>
  <si>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</si>
  <si>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</si>
  <si>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</si>
  <si>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</si>
  <si>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</si>
  <si>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</si>
  <si>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</si>
  <si>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</si>
  <si>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</si>
  <si>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</si>
  <si>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</si>
  <si>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</si>
  <si>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</si>
  <si>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</si>
  <si>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</si>
  <si>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</si>
  <si>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</si>
  <si>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</si>
  <si>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</si>
  <si>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</si>
  <si>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</si>
  <si>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</si>
  <si>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</si>
  <si>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</si>
  <si>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</si>
  <si>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</si>
  <si>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</si>
  <si>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</si>
  <si>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</si>
  <si>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</si>
  <si>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</si>
  <si>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</si>
  <si>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</si>
  <si>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</si>
  <si>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</si>
  <si>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</si>
  <si>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</si>
  <si>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</si>
  <si>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</si>
  <si>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</si>
  <si>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</si>
  <si>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</si>
  <si>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</si>
  <si>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</si>
  <si>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</si>
  <si>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</si>
  <si>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</si>
  <si>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</si>
  <si>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</si>
  <si>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</si>
  <si>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</si>
  <si>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</si>
  <si>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</si>
  <si>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</si>
  <si>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</si>
  <si>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</si>
  <si>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</si>
  <si>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</si>
  <si>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</si>
  <si>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</si>
  <si>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</si>
  <si>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</si>
  <si>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</si>
  <si>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</si>
  <si>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</si>
  <si>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</si>
  <si>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</si>
  <si>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</si>
  <si>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</si>
  <si>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</si>
  <si>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</si>
  <si>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</si>
  <si>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</si>
  <si>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</si>
  <si>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</si>
  <si>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</si>
  <si>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</si>
  <si>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</si>
  <si>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</si>
  <si>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</si>
  <si>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</si>
  <si>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</si>
  <si>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</si>
  <si>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</si>
  <si>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</si>
  <si>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</si>
  <si>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</si>
  <si>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</si>
  <si>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</si>
  <si>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</si>
  <si>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</si>
  <si>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</si>
  <si>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</si>
  <si>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</si>
  <si>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</si>
  <si>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</si>
  <si>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</si>
  <si>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</si>
  <si>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</si>
  <si>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</si>
  <si>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</si>
  <si>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</si>
  <si>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</si>
  <si>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</si>
  <si>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</si>
  <si>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</si>
  <si>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</si>
  <si>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</si>
  <si>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</si>
  <si>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</si>
  <si>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</si>
  <si>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</si>
  <si>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</si>
  <si>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</si>
  <si>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</si>
  <si>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</si>
  <si>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</si>
  <si>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</si>
  <si>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</si>
  <si>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</si>
  <si>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</si>
  <si>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</si>
  <si>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</si>
  <si>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</si>
  <si>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</si>
  <si>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</si>
  <si>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</si>
  <si>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</si>
  <si>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</si>
  <si>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</si>
  <si>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</si>
  <si>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</si>
  <si>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</si>
  <si>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</si>
  <si>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</si>
  <si>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</si>
  <si>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</si>
  <si>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</si>
  <si>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</si>
  <si>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</si>
  <si>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</si>
  <si>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</si>
  <si>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</si>
  <si>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</si>
  <si>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</si>
  <si>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</si>
  <si>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</si>
  <si>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</si>
  <si>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</si>
  <si>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</si>
  <si>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</si>
  <si>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</si>
  <si>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</si>
  <si>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</si>
  <si>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</si>
  <si>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</si>
  <si>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</si>
  <si>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</si>
  <si>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</si>
  <si>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</si>
  <si>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</si>
  <si>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</si>
  <si>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</si>
  <si>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</si>
  <si>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</si>
  <si>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</si>
  <si>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</si>
  <si>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</si>
  <si>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</si>
  <si>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</si>
  <si>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</si>
  <si>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</si>
  <si>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</si>
  <si>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</si>
  <si>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</si>
  <si>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</si>
  <si>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</si>
  <si>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</si>
  <si>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</si>
  <si>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</si>
  <si>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</si>
  <si>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</si>
  <si>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</si>
  <si>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</si>
  <si>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</si>
  <si>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</si>
  <si>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</si>
  <si>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</si>
  <si>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</si>
  <si>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</si>
  <si>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</si>
  <si>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</si>
  <si>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</si>
  <si>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</si>
  <si>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</si>
  <si>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</si>
  <si>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</si>
  <si>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</si>
  <si>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</si>
  <si>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</si>
  <si>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</si>
  <si>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</si>
  <si>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</si>
  <si>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</si>
  <si>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</si>
  <si>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</si>
  <si>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</si>
  <si>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</si>
  <si>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</si>
  <si>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</si>
  <si>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</si>
  <si>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</si>
  <si>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</si>
  <si>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</si>
  <si>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</si>
  <si>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</si>
  <si>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</si>
  <si>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</si>
  <si>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</si>
  <si>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</si>
  <si>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</si>
  <si>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</si>
  <si>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</si>
  <si>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</si>
  <si>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</si>
  <si>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</si>
  <si>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</si>
  <si>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</si>
  <si>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</si>
  <si>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</si>
  <si>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</si>
  <si>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</si>
  <si>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</si>
  <si>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</si>
  <si>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</si>
  <si>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</si>
  <si>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</si>
  <si>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</si>
  <si>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</si>
  <si>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</si>
  <si>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</si>
  <si>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</si>
  <si>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</si>
  <si>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</si>
  <si>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</si>
  <si>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</si>
  <si>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</si>
  <si>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</si>
  <si>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</si>
  <si>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</si>
  <si>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</si>
  <si>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</si>
  <si>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</si>
  <si>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</si>
  <si>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</si>
  <si>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</si>
  <si>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</si>
  <si>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</si>
  <si>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</si>
  <si>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</si>
  <si>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</si>
  <si>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</si>
  <si>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</si>
  <si>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</si>
  <si>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</si>
  <si>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</si>
  <si>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</si>
  <si>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</si>
  <si>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</si>
  <si>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</si>
  <si>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</si>
  <si>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</si>
  <si>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</si>
  <si>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</si>
  <si>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</si>
  <si>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</si>
  <si>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</si>
  <si>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</si>
  <si>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</si>
  <si>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</si>
  <si>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</si>
  <si>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</si>
  <si>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</si>
  <si>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</si>
  <si>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</si>
  <si>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</si>
  <si>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</si>
  <si>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</si>
  <si>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</si>
  <si>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</si>
  <si>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</si>
  <si>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</si>
  <si>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</si>
  <si>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</si>
  <si>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</si>
  <si>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</si>
  <si>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</si>
  <si>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</si>
  <si>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</si>
  <si>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</si>
  <si>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</si>
  <si>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</si>
  <si>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</si>
  <si>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</si>
  <si>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</si>
  <si>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</si>
  <si>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</si>
  <si>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</si>
  <si>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</si>
  <si>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</si>
  <si>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</si>
  <si>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</si>
  <si>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</si>
  <si>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</si>
  <si>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</si>
  <si>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</si>
  <si>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</si>
  <si>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</si>
  <si>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</si>
  <si>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</si>
  <si>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</si>
  <si>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</si>
  <si>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</si>
  <si>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</si>
  <si>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</si>
  <si>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</si>
  <si>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</si>
  <si>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</si>
  <si>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</si>
  <si>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</si>
  <si>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</si>
  <si>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</si>
  <si>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</si>
  <si>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</si>
  <si>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</si>
  <si>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</si>
  <si>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</si>
  <si>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</si>
  <si>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</si>
  <si>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</si>
  <si>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</si>
  <si>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</si>
  <si>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</si>
  <si>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</si>
  <si>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</si>
  <si>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</si>
  <si>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</si>
  <si>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</si>
  <si>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</si>
  <si>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</si>
  <si>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</si>
  <si>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</si>
  <si>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</si>
  <si>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</si>
  <si>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</si>
  <si>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</si>
  <si>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</si>
  <si>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</si>
  <si>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</si>
  <si>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</si>
  <si>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</si>
  <si>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</si>
  <si>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</si>
  <si>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</si>
  <si>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</si>
  <si>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</si>
  <si>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</si>
  <si>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</si>
  <si>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</si>
  <si>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</si>
  <si>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</si>
  <si>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</si>
  <si>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</si>
  <si>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</si>
  <si>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</si>
  <si>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</si>
  <si>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</si>
  <si>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</si>
  <si>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</si>
  <si>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</si>
  <si>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</si>
  <si>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</si>
  <si>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</si>
  <si>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</si>
  <si>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</si>
  <si>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</si>
  <si>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</si>
  <si>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</si>
  <si>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</si>
  <si>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</si>
  <si>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</si>
  <si>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</si>
  <si>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</si>
  <si>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</si>
  <si>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</si>
  <si>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</si>
  <si>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</si>
  <si>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</si>
  <si>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</si>
  <si>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</si>
  <si>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</si>
  <si>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</si>
  <si>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</si>
  <si>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</si>
  <si>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</si>
  <si>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</si>
  <si>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</si>
  <si>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</si>
  <si>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</si>
  <si>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</si>
  <si>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</si>
  <si>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</si>
  <si>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</si>
  <si>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</si>
  <si>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</si>
  <si>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</si>
  <si>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</si>
  <si>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</si>
  <si>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</si>
  <si>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</si>
  <si>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</si>
  <si>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</si>
  <si>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</si>
  <si>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</si>
  <si>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</si>
  <si>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</si>
  <si>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</si>
  <si>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</si>
  <si>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</si>
  <si>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</si>
  <si>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</si>
  <si>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</si>
  <si>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</si>
  <si>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</si>
  <si>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</si>
  <si>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</si>
  <si>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</si>
  <si>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</si>
  <si>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</si>
  <si>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</si>
  <si>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</si>
  <si>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</si>
  <si>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</si>
  <si>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</si>
  <si>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</si>
  <si>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</si>
  <si>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</si>
  <si>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</si>
  <si>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</si>
  <si>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</si>
  <si>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</si>
  <si>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</si>
  <si>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</si>
  <si>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</si>
  <si>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</si>
  <si>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</si>
  <si>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</si>
  <si>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</si>
  <si>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</si>
  <si>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</si>
  <si>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</si>
  <si>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</si>
  <si>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</si>
  <si>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</si>
  <si>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</si>
  <si>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</si>
  <si>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</si>
  <si>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</si>
  <si>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</si>
  <si>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</si>
  <si>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</si>
  <si>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</si>
  <si>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</si>
  <si>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</si>
  <si>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</si>
  <si>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</si>
  <si>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</si>
  <si>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</si>
  <si>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</si>
  <si>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</si>
  <si>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</si>
  <si>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</si>
  <si>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</si>
  <si>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</si>
  <si>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</si>
  <si>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</si>
  <si>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</si>
  <si>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</si>
  <si>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</si>
  <si>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</si>
  <si>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</si>
  <si>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</si>
  <si>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</si>
  <si>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</si>
  <si>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</si>
  <si>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</si>
  <si>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</si>
  <si>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</si>
  <si>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</si>
  <si>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</si>
  <si>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</si>
  <si>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</si>
  <si>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</si>
  <si>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</si>
  <si>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</si>
  <si>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</si>
  <si>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</si>
  <si>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</si>
  <si>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</si>
  <si>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</si>
  <si>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</si>
  <si>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</si>
  <si>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</si>
  <si>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</si>
  <si>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</si>
  <si>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</si>
  <si>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</si>
  <si>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</si>
  <si>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</si>
  <si>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</si>
  <si>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</si>
  <si>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</si>
  <si>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</si>
  <si>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</si>
  <si>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</si>
  <si>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</si>
  <si>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</si>
  <si>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</si>
  <si>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</si>
  <si>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</si>
  <si>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</si>
  <si>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</si>
  <si>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</si>
  <si>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</si>
  <si>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</si>
  <si>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</si>
  <si>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</si>
  <si>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</si>
  <si>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</si>
  <si>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</si>
  <si>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</si>
  <si>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</si>
  <si>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</si>
  <si>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</si>
  <si>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</si>
  <si>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</si>
  <si>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</si>
  <si>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</si>
  <si>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</si>
  <si>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</si>
  <si>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</si>
  <si>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</si>
  <si>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</si>
  <si>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</si>
  <si>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</si>
  <si>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</si>
  <si>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</si>
  <si>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</si>
  <si>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</si>
  <si>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</si>
  <si>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</si>
  <si>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</si>
  <si>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</si>
  <si>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</si>
  <si>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</si>
  <si>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</si>
  <si>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</si>
  <si>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</si>
  <si>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</si>
  <si>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</si>
  <si>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</si>
  <si>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</si>
  <si>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</si>
  <si>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</si>
  <si>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</si>
  <si>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</si>
  <si>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</si>
  <si>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</si>
  <si>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</si>
  <si>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</si>
  <si>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</si>
  <si>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</si>
  <si>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</si>
  <si>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</si>
  <si>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</si>
  <si>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</si>
  <si>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</si>
  <si>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</si>
  <si>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</si>
  <si>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</si>
  <si>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</si>
  <si>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</si>
  <si>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</si>
  <si>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</si>
  <si>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</si>
  <si>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</si>
  <si>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</si>
  <si>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</si>
  <si>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</si>
  <si>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</si>
  <si>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</si>
  <si>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</si>
  <si>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</si>
  <si>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</si>
  <si>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</si>
  <si>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</si>
  <si>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</si>
  <si>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</si>
  <si>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</si>
  <si>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</si>
  <si>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</si>
  <si>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</si>
  <si>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</si>
  <si>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</si>
  <si>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</si>
  <si>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</si>
  <si>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</si>
  <si>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</si>
  <si>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</si>
  <si>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</si>
  <si>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</si>
  <si>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</si>
  <si>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</si>
  <si>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</si>
  <si>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</si>
  <si>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</si>
  <si>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</si>
  <si>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</si>
  <si>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</si>
  <si>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</si>
  <si>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</si>
  <si>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</si>
  <si>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</si>
  <si>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</si>
  <si>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</si>
  <si>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</si>
  <si>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</si>
  <si>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</si>
  <si>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</si>
  <si>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</si>
  <si>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</si>
  <si>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</si>
  <si>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</si>
  <si>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</si>
  <si>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</si>
  <si>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</si>
  <si>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</si>
  <si>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</si>
  <si>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</si>
  <si>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</si>
  <si>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</si>
  <si>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</si>
  <si>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</si>
  <si>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</si>
  <si>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</si>
  <si>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</si>
  <si>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</si>
  <si>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</si>
  <si>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</si>
  <si>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</si>
  <si>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</si>
  <si>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</si>
  <si>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</si>
  <si>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</si>
  <si>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</si>
  <si>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</si>
  <si>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</si>
  <si>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</si>
  <si>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</si>
  <si>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</si>
  <si>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</si>
  <si>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</si>
  <si>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</si>
  <si>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</si>
  <si>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</si>
  <si>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</si>
  <si>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</si>
  <si>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</si>
  <si>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</si>
  <si>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</si>
  <si>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</si>
  <si>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</si>
  <si>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</si>
  <si>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</si>
  <si>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</si>
  <si>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</si>
  <si>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</si>
  <si>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</si>
  <si>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</si>
  <si>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</si>
  <si>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</si>
  <si>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</si>
  <si>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</si>
  <si>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</si>
  <si>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</si>
  <si>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</si>
  <si>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</si>
  <si>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</si>
  <si>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</si>
  <si>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</si>
  <si>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</si>
  <si>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</si>
  <si>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</si>
  <si>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</si>
  <si>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</si>
  <si>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</si>
  <si>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</si>
  <si>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</si>
  <si>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</si>
  <si>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</si>
  <si>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</si>
  <si>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</si>
  <si>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</si>
  <si>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</si>
  <si>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</si>
  <si>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</si>
  <si>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</si>
  <si>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</si>
  <si>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</si>
  <si>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</si>
  <si>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</si>
  <si>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</si>
  <si>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</si>
  <si>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</si>
  <si>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</si>
  <si>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</si>
  <si>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</si>
  <si>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</si>
  <si>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</si>
  <si>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</si>
  <si>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</si>
  <si>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</si>
  <si>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</si>
  <si>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</si>
  <si>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</si>
  <si>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</si>
  <si>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</si>
  <si>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</si>
  <si>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</si>
  <si>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</si>
  <si>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</si>
  <si>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</si>
  <si>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</si>
  <si>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</si>
  <si>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</si>
  <si>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</si>
  <si>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</si>
  <si>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</si>
  <si>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</si>
  <si>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</si>
  <si>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</si>
  <si>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</si>
  <si>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</si>
  <si>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</si>
  <si>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</si>
  <si>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</si>
  <si>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</si>
  <si>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</si>
  <si>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</si>
  <si>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</si>
  <si>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</si>
  <si>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</si>
  <si>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</si>
  <si>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</si>
  <si>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</si>
  <si>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</si>
  <si>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</si>
  <si>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</si>
  <si>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</si>
  <si>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</si>
  <si>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</si>
  <si>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</si>
  <si>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</si>
  <si>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</si>
  <si>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</si>
  <si>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</si>
  <si>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</si>
  <si>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</si>
  <si>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</si>
  <si>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</si>
  <si>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</si>
  <si>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</si>
  <si>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</si>
  <si>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</si>
  <si>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</si>
  <si>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</si>
  <si>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</si>
  <si>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</si>
  <si>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</si>
  <si>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</si>
  <si>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</si>
  <si>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</si>
  <si>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</si>
  <si>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</si>
  <si>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</si>
  <si>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</si>
  <si>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</si>
  <si>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</si>
  <si>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</si>
  <si>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</si>
  <si>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</si>
  <si>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</si>
  <si>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</si>
  <si>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</si>
  <si>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</si>
  <si>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</si>
  <si>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</si>
  <si>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</si>
  <si>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</si>
  <si>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</si>
  <si>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</si>
  <si>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</si>
  <si>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</si>
  <si>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</si>
  <si>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</si>
  <si>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</si>
  <si>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</si>
  <si>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</si>
  <si>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</si>
  <si>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</si>
  <si>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</si>
  <si>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</si>
  <si>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</si>
  <si>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</si>
  <si>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</si>
  <si>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</si>
  <si>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</si>
  <si>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</si>
  <si>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</si>
  <si>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</si>
  <si>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</si>
  <si>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</si>
  <si>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</si>
  <si>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</si>
  <si>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</si>
  <si>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</si>
  <si>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</si>
  <si>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</si>
  <si>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</si>
  <si>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</si>
  <si>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</si>
  <si>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</si>
  <si>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</si>
  <si>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</si>
  <si>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</si>
  <si>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</si>
  <si>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</si>
  <si>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</si>
  <si>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</si>
  <si>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</si>
  <si>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</si>
  <si>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</si>
  <si>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</si>
  <si>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</si>
  <si>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</si>
  <si>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</si>
  <si>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</si>
  <si>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</si>
  <si>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</si>
  <si>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</si>
  <si>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</si>
  <si>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</si>
  <si>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</si>
  <si>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</si>
  <si>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</si>
  <si>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</si>
  <si>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</si>
  <si>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</si>
  <si>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</si>
  <si>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</si>
  <si>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</si>
  <si>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</si>
  <si>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</si>
  <si>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</si>
  <si>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</si>
  <si>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</si>
  <si>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</si>
  <si>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</si>
  <si>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</si>
  <si>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</si>
  <si>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</si>
  <si>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</si>
  <si>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</si>
  <si>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</si>
  <si>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</si>
  <si>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</si>
  <si>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</si>
  <si>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</si>
  <si>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</si>
  <si>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</si>
  <si>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</si>
  <si>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</si>
  <si>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</si>
  <si>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</si>
  <si>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</si>
  <si>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</si>
  <si>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</si>
  <si>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</si>
  <si>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</si>
  <si>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</si>
  <si>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</si>
  <si>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</si>
  <si>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</si>
  <si>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</si>
  <si>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</si>
  <si>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</si>
  <si>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</si>
  <si>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</si>
  <si>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</si>
  <si>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</si>
  <si>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</si>
  <si>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</si>
  <si>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</si>
  <si>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</si>
  <si>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</si>
  <si>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</si>
  <si>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</si>
  <si>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</si>
  <si>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</si>
  <si>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</si>
  <si>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</si>
  <si>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</si>
  <si>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</si>
  <si>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</si>
  <si>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</si>
  <si>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</si>
  <si>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</si>
  <si>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</si>
  <si>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</si>
  <si>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</si>
  <si>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</si>
  <si>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</si>
  <si>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</si>
  <si>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</si>
  <si>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</si>
  <si>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</si>
  <si>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</si>
  <si>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</si>
  <si>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</si>
  <si>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</si>
  <si>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</si>
  <si>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</si>
  <si>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</si>
  <si>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</si>
  <si>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</si>
  <si>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</si>
  <si>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</si>
  <si>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</si>
  <si>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</si>
  <si>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</si>
  <si>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</si>
  <si>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</si>
  <si>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</si>
  <si>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</si>
  <si>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</si>
  <si>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</si>
  <si>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</si>
  <si>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</si>
  <si>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</si>
  <si>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</si>
  <si>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</si>
  <si>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</si>
  <si>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</si>
  <si>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</si>
  <si>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</si>
  <si>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</si>
  <si>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</si>
  <si>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</si>
  <si>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</si>
  <si>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</si>
  <si>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</si>
  <si>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</si>
  <si>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</si>
  <si>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</si>
  <si>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</si>
  <si>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</si>
  <si>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</si>
  <si>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</si>
  <si>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</si>
  <si>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</si>
  <si>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</si>
  <si>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</si>
  <si>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</si>
  <si>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</si>
  <si>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</si>
  <si>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</si>
  <si>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</si>
  <si>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</si>
  <si>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</si>
  <si>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</si>
  <si>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</si>
  <si>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</si>
  <si>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</si>
  <si>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</si>
  <si>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</si>
  <si>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</si>
  <si>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</si>
  <si>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</si>
  <si>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</si>
  <si>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</si>
  <si>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</si>
  <si>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</si>
  <si>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</si>
  <si>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</si>
  <si>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</si>
  <si>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</si>
  <si>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</si>
  <si>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</si>
  <si>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</si>
  <si>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</si>
  <si>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</si>
  <si>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</si>
  <si>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</si>
  <si>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</si>
  <si>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</si>
  <si>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</si>
  <si>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</si>
  <si>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</si>
  <si>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</si>
  <si>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</si>
  <si>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</si>
  <si>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</si>
  <si>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</si>
  <si>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</si>
  <si>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</si>
  <si>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</si>
  <si>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</si>
  <si>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</si>
  <si>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</si>
  <si>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</si>
  <si>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</si>
  <si>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</si>
  <si>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</si>
  <si>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</si>
  <si>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</si>
  <si>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</si>
  <si>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</si>
  <si>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</si>
  <si>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</si>
  <si>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</si>
  <si>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</si>
  <si>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</si>
  <si>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</si>
  <si>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</si>
  <si>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</si>
  <si>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</si>
  <si>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</si>
  <si>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</si>
  <si>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</si>
  <si>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</si>
  <si>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</si>
  <si>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</si>
  <si>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</si>
  <si>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</si>
  <si>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</si>
  <si>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</si>
  <si>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</si>
  <si>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</si>
  <si>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</si>
  <si>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</si>
  <si>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</si>
  <si>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</si>
  <si>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</si>
  <si>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</si>
  <si>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</si>
  <si>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</si>
  <si>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</si>
  <si>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</si>
  <si>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</si>
  <si>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</si>
  <si>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</si>
  <si>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</si>
  <si>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</si>
  <si>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</si>
  <si>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</si>
  <si>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</si>
  <si>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</si>
  <si>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</si>
  <si>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</si>
  <si>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</si>
  <si>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</si>
  <si>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</si>
  <si>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</si>
  <si>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</si>
  <si>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</si>
  <si>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</si>
  <si>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</si>
  <si>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</si>
  <si>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</si>
  <si>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</si>
  <si>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</si>
  <si>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</si>
  <si>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</si>
  <si>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</si>
  <si>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</si>
  <si>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</si>
  <si>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</si>
  <si>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</si>
  <si>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</si>
  <si>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</si>
  <si>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</si>
  <si>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</si>
  <si>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</si>
  <si>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</si>
  <si>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</si>
  <si>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</si>
  <si>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</si>
  <si>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</si>
  <si>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</si>
  <si>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</si>
  <si>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</si>
  <si>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</si>
  <si>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</si>
  <si>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</si>
  <si>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</si>
  <si>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</si>
  <si>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</si>
  <si>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</si>
  <si>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</si>
  <si>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</si>
  <si>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</si>
  <si>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</si>
  <si>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</si>
  <si>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</si>
  <si>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</si>
  <si>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</si>
  <si>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</si>
  <si>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</si>
  <si>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</si>
  <si>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</si>
  <si>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</si>
  <si>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</si>
  <si>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</si>
  <si>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</si>
  <si>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</si>
  <si>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</si>
  <si>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</si>
  <si>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</si>
  <si>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</si>
  <si>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</si>
  <si>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</si>
  <si>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</si>
  <si>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</si>
  <si>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</si>
  <si>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</si>
  <si>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</si>
  <si>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</si>
  <si>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</si>
  <si>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</si>
  <si>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</si>
  <si>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</si>
  <si>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</si>
  <si>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</si>
  <si>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</si>
  <si>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</si>
  <si>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</si>
  <si>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</si>
  <si>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</si>
  <si>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</si>
  <si>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</si>
  <si>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</si>
  <si>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</si>
  <si>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</si>
  <si>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</si>
  <si>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</si>
  <si>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</si>
  <si>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</si>
  <si>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</si>
  <si>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</si>
  <si>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</si>
  <si>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</si>
  <si>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</si>
  <si>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</si>
  <si>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</si>
  <si>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</si>
  <si>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</si>
  <si>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</si>
  <si>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</si>
  <si>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</si>
  <si>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</si>
  <si>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</si>
  <si>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</si>
  <si>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</si>
  <si>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</si>
  <si>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</si>
  <si>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</si>
  <si>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</si>
  <si>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</si>
  <si>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</si>
  <si>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</si>
  <si>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</si>
  <si>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</si>
  <si>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</si>
  <si>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</si>
  <si>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</si>
  <si>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</si>
  <si>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</si>
  <si>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</si>
  <si>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</si>
  <si>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</si>
  <si>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</si>
  <si>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</si>
  <si>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</si>
  <si>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</si>
  <si>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</si>
  <si>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</si>
  <si>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</si>
  <si>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</si>
  <si>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</si>
  <si>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</si>
  <si>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</si>
  <si>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</si>
  <si>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</si>
  <si>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</si>
  <si>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</si>
  <si>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</si>
  <si>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</si>
  <si>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</si>
  <si>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</si>
  <si>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</si>
  <si>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</si>
  <si>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</si>
  <si>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</si>
  <si>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</si>
  <si>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</si>
  <si>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</si>
  <si>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</si>
  <si>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</si>
  <si>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</si>
  <si>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</si>
  <si>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</si>
  <si>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</si>
  <si>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</si>
  <si>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</si>
  <si>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</si>
  <si>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</si>
  <si>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</si>
  <si>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</si>
  <si>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</si>
  <si>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</si>
  <si>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</si>
  <si>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</si>
  <si>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</si>
  <si>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</si>
  <si>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</si>
  <si>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</si>
  <si>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</si>
  <si>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</si>
  <si>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</si>
  <si>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</si>
  <si>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</si>
  <si>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</si>
  <si>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</si>
  <si>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</si>
  <si>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</si>
  <si>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</si>
  <si>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</si>
  <si>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</si>
  <si>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</si>
  <si>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</si>
  <si>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</si>
  <si>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</si>
  <si>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</si>
  <si>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</si>
  <si>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</si>
  <si>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</si>
  <si>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</si>
  <si>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</si>
  <si>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</si>
  <si>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</si>
  <si>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</si>
  <si>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</si>
  <si>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</si>
  <si>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</si>
  <si>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</si>
  <si>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</si>
  <si>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</si>
  <si>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</si>
  <si>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</si>
  <si>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</si>
  <si>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</si>
  <si>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</si>
  <si>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</si>
  <si>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</si>
  <si>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</si>
  <si>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</si>
  <si>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</si>
  <si>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</si>
  <si>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</si>
  <si>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</si>
  <si>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</si>
  <si>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</si>
  <si>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</si>
  <si>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</si>
  <si>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</si>
  <si>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</si>
  <si>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</si>
  <si>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</si>
  <si>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</si>
  <si>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</si>
  <si>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</si>
  <si>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</si>
  <si>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</si>
  <si>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</si>
  <si>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</si>
  <si>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</si>
  <si>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</si>
  <si>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</si>
  <si>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</si>
  <si>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</si>
  <si>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</si>
  <si>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</si>
  <si>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</si>
  <si>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</si>
  <si>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</si>
  <si>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</si>
  <si>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</si>
  <si>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</si>
  <si>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</si>
  <si>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</si>
  <si>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</si>
  <si>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</si>
  <si>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</si>
  <si>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</si>
  <si>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</si>
  <si>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</si>
  <si>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</si>
  <si>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</si>
  <si>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</si>
  <si>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</si>
  <si>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</si>
  <si>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</si>
  <si>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</si>
  <si>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</si>
  <si>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</si>
  <si>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</si>
  <si>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</si>
  <si>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</si>
  <si>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</si>
  <si>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</si>
  <si>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</si>
  <si>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</si>
  <si>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</si>
  <si>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</si>
  <si>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</si>
  <si>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</si>
  <si>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</si>
  <si>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</si>
  <si>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</si>
  <si>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</si>
  <si>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</si>
  <si>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</si>
  <si>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</si>
  <si>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</si>
  <si>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</si>
  <si>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</si>
  <si>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</si>
  <si>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</si>
  <si>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</si>
  <si>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</si>
  <si>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</si>
  <si>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</si>
  <si>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</si>
  <si>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</si>
  <si>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</si>
  <si>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</si>
  <si>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</si>
  <si>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</si>
  <si>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</si>
  <si>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</si>
  <si>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</si>
  <si>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</si>
  <si>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</si>
  <si>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</si>
  <si>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</si>
  <si>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</si>
  <si>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</si>
  <si>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</si>
  <si>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</si>
  <si>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</si>
  <si>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</si>
  <si>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</si>
  <si>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</si>
  <si>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</si>
  <si>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</si>
  <si>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</si>
  <si>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</si>
  <si>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</si>
  <si>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</si>
  <si>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</si>
  <si>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</si>
  <si>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</si>
  <si>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</si>
  <si>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</si>
  <si>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</si>
  <si>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</si>
  <si>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</si>
  <si>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</si>
  <si>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</si>
  <si>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</si>
  <si>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</si>
  <si>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</si>
  <si>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</si>
  <si>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</si>
  <si>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</si>
  <si>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</si>
  <si>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</si>
  <si>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</si>
  <si>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</si>
  <si>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</si>
  <si>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</si>
  <si>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</si>
  <si>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</si>
  <si>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</si>
  <si>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</si>
  <si>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</si>
  <si>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</si>
  <si>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</si>
  <si>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</si>
  <si>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</si>
  <si>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</si>
  <si>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</si>
  <si>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</si>
  <si>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</si>
  <si>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</si>
  <si>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</si>
  <si>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</si>
  <si>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</si>
  <si>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</si>
  <si>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</si>
  <si>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</si>
  <si>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</si>
  <si>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</si>
  <si>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</si>
  <si>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</si>
  <si>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</si>
  <si>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</si>
  <si>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</si>
  <si>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</si>
  <si>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</si>
  <si>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</si>
  <si>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</si>
  <si>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</si>
  <si>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</si>
  <si>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</si>
  <si>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</si>
  <si>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</si>
  <si>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</si>
  <si>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</si>
  <si>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</si>
  <si>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</si>
  <si>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</si>
  <si>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</si>
  <si>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</si>
  <si>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</si>
  <si>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</si>
  <si>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</si>
  <si>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</si>
  <si>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</si>
  <si>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</si>
  <si>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</si>
  <si>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</si>
  <si>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</si>
  <si>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</si>
  <si>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</si>
  <si>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</si>
  <si>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</si>
  <si>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</si>
  <si>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</si>
  <si>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</si>
  <si>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</si>
  <si>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</si>
  <si>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</si>
  <si>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</si>
  <si>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</si>
  <si>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</si>
  <si>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</si>
  <si>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</si>
  <si>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</si>
  <si>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</si>
  <si>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</si>
  <si>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</si>
  <si>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</si>
  <si>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</si>
  <si>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</si>
  <si>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</si>
  <si>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</si>
  <si>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</si>
  <si>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</si>
  <si>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</si>
  <si>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</si>
  <si>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</si>
  <si>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</si>
  <si>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</si>
  <si>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</si>
  <si>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</si>
  <si>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</si>
  <si>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</si>
  <si>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</si>
  <si>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</si>
  <si>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</si>
  <si>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</si>
  <si>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</si>
  <si>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</si>
  <si>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</si>
  <si>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</si>
  <si>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</si>
  <si>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</si>
  <si>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</si>
  <si>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</si>
  <si>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</si>
  <si>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</si>
  <si>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</si>
  <si>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</si>
  <si>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</si>
  <si>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</si>
  <si>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</si>
  <si>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</si>
  <si>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</si>
  <si>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</si>
  <si>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</si>
  <si>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</si>
  <si>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</si>
  <si>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</si>
  <si>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</si>
  <si>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</si>
  <si>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</si>
  <si>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</si>
  <si>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</si>
  <si>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</si>
  <si>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</si>
  <si>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</si>
  <si>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</si>
  <si>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</si>
  <si>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</si>
  <si>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</si>
  <si>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</si>
  <si>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</si>
  <si>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</si>
  <si>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</si>
  <si>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</si>
  <si>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</si>
  <si>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</si>
  <si>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</si>
  <si>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</si>
  <si>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</si>
  <si>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</si>
  <si>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</si>
  <si>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</si>
  <si>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</si>
  <si>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</si>
  <si>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</si>
  <si>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</si>
  <si>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</si>
  <si>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</si>
  <si>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</si>
  <si>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</si>
  <si>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</si>
  <si>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</si>
  <si>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</si>
  <si>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</si>
  <si>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</si>
  <si>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</si>
  <si>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</si>
  <si>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</si>
  <si>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</si>
  <si>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</si>
  <si>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</si>
  <si>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</si>
  <si>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</si>
  <si>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</si>
  <si>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</si>
  <si>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</si>
  <si>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</si>
  <si>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</si>
  <si>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</si>
  <si>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</si>
  <si>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</si>
  <si>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</si>
  <si>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</si>
  <si>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</si>
  <si>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</si>
  <si>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</si>
  <si>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</si>
  <si>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</si>
  <si>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</si>
  <si>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</si>
  <si>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</si>
  <si>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</si>
  <si>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</si>
  <si>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</si>
  <si>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</si>
  <si>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</si>
  <si>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</si>
  <si>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</si>
  <si>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</si>
  <si>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</si>
  <si>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</si>
  <si>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</si>
  <si>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</si>
  <si>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</si>
  <si>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</si>
  <si>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</si>
  <si>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</si>
  <si>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</si>
  <si>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</si>
  <si>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</si>
  <si>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</si>
  <si>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</si>
  <si>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</si>
  <si>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</si>
  <si>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</si>
  <si>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</si>
  <si>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</si>
  <si>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</si>
  <si>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</si>
  <si>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</si>
  <si>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</si>
  <si>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</si>
  <si>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</si>
  <si>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</si>
  <si>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</si>
  <si>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</si>
  <si>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</si>
  <si>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</si>
  <si>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</si>
  <si>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</si>
  <si>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</si>
  <si>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</si>
  <si>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</si>
  <si>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</si>
  <si>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</si>
  <si>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</si>
  <si>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</si>
  <si>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</si>
  <si>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</si>
  <si>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</si>
  <si>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</si>
  <si>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</si>
  <si>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</si>
  <si>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</si>
  <si>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</si>
  <si>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</si>
  <si>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</si>
  <si>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</si>
  <si>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</si>
  <si>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</si>
  <si>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</si>
  <si>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</si>
  <si>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</si>
  <si>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</si>
  <si>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</si>
  <si>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</si>
  <si>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</si>
  <si>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</si>
  <si>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</si>
  <si>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</si>
  <si>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</si>
  <si>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</si>
  <si>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</si>
  <si>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</si>
  <si>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</si>
  <si>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</si>
  <si>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</si>
  <si>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</si>
  <si>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</si>
  <si>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</si>
  <si>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</si>
  <si>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</si>
  <si>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</si>
  <si>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</si>
  <si>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</si>
  <si>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</si>
  <si>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</si>
  <si>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</si>
  <si>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</si>
  <si>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</si>
  <si>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</si>
  <si>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</si>
  <si>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</si>
  <si>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</si>
  <si>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</si>
  <si>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</si>
  <si>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</si>
  <si>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</si>
  <si>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</si>
  <si>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</si>
  <si>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</si>
  <si>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</si>
  <si>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</si>
  <si>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</si>
  <si>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</si>
  <si>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</si>
  <si>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</si>
  <si>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</si>
  <si>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</si>
  <si>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</si>
  <si>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</si>
  <si>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</si>
  <si>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</si>
  <si>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</si>
  <si>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</si>
  <si>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</si>
  <si>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</si>
  <si>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</si>
  <si>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</si>
  <si>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</si>
  <si>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</si>
  <si>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</si>
  <si>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</si>
  <si>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</si>
  <si>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</si>
  <si>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</si>
  <si>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</si>
  <si>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</si>
  <si>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</si>
  <si>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</si>
  <si>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</si>
  <si>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</si>
  <si>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</si>
  <si>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</si>
  <si>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</si>
  <si>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</si>
  <si>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</si>
  <si>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</si>
  <si>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</si>
  <si>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</si>
  <si>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</si>
  <si>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</si>
  <si>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</si>
  <si>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</si>
  <si>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</si>
  <si>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</si>
  <si>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</si>
  <si>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</si>
  <si>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</si>
  <si>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</si>
  <si>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</si>
  <si>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</si>
  <si>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</si>
  <si>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</si>
  <si>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</si>
  <si>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</si>
  <si>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</si>
  <si>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</si>
  <si>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</si>
  <si>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</si>
  <si>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</si>
  <si>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</si>
  <si>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</si>
  <si>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</si>
  <si>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</si>
  <si>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</si>
  <si>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</si>
  <si>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</si>
  <si>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</si>
  <si>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</si>
  <si>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</si>
  <si>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</si>
  <si>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</si>
  <si>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</si>
  <si>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</si>
  <si>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</si>
  <si>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</si>
  <si>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</si>
  <si>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</si>
  <si>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</si>
  <si>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</si>
  <si>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</si>
  <si>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</si>
  <si>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</si>
  <si>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</si>
  <si>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</si>
  <si>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</si>
  <si>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</si>
  <si>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</si>
  <si>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</si>
  <si>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</si>
  <si>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</si>
  <si>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</si>
  <si>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</si>
  <si>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</si>
  <si>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</si>
  <si>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</si>
  <si>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</si>
  <si>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</si>
  <si>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</si>
  <si>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</si>
  <si>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</si>
  <si>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</si>
  <si>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</si>
  <si>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</si>
  <si>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</si>
  <si>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</si>
  <si>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</si>
  <si>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</si>
  <si>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</si>
  <si>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</si>
  <si>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</si>
  <si>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</si>
  <si>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</si>
  <si>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</si>
  <si>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</si>
  <si>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</si>
  <si>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</si>
  <si>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</si>
  <si>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</si>
  <si>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</si>
  <si>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</si>
  <si>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</si>
  <si>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</si>
  <si>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</si>
  <si>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</si>
  <si>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</si>
  <si>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</si>
  <si>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</si>
  <si>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</si>
  <si>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</si>
  <si>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</si>
  <si>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</si>
  <si>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</si>
  <si>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</si>
  <si>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</si>
  <si>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</si>
  <si>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</si>
  <si>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</si>
  <si>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</si>
  <si>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</si>
  <si>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</si>
  <si>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</si>
  <si>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</si>
  <si>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</si>
  <si>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</si>
  <si>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</si>
  <si>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</si>
  <si>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</si>
  <si>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</si>
  <si>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</si>
  <si>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</si>
  <si>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</si>
  <si>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</si>
  <si>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</si>
  <si>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</si>
  <si>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</si>
  <si>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</si>
  <si>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</si>
  <si>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</si>
  <si>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</si>
  <si>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</si>
  <si>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</si>
  <si>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</si>
  <si>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</si>
  <si>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</si>
  <si>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</si>
  <si>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</si>
  <si>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</si>
  <si>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</si>
  <si>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</si>
  <si>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</si>
  <si>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</si>
  <si>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</si>
  <si>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</si>
  <si>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</si>
  <si>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</si>
  <si>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</si>
  <si>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</si>
  <si>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</si>
  <si>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</si>
  <si>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</si>
  <si>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</si>
  <si>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</si>
  <si>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</si>
  <si>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</si>
  <si>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</si>
  <si>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</si>
  <si>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</si>
  <si>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</si>
  <si>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</si>
  <si>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</si>
  <si>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</si>
  <si>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</si>
  <si>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</si>
  <si>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</si>
  <si>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</si>
  <si>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</si>
  <si>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</si>
  <si>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</si>
  <si>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</si>
  <si>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</si>
  <si>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</si>
  <si>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</si>
  <si>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</si>
  <si>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</si>
  <si>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</si>
  <si>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</si>
  <si>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</si>
  <si>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</si>
  <si>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</si>
  <si>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</si>
  <si>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</si>
  <si>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</si>
  <si>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</si>
  <si>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</si>
  <si>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</si>
  <si>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</si>
  <si>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</si>
  <si>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</si>
  <si>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</si>
  <si>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</si>
  <si>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</si>
  <si>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</si>
  <si>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</si>
  <si>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</si>
  <si>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</si>
  <si>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</si>
  <si>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</si>
  <si>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</si>
  <si>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</si>
  <si>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</si>
  <si>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</si>
  <si>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</si>
  <si>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</si>
  <si>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</si>
  <si>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</si>
  <si>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</si>
  <si>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</si>
  <si>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</si>
  <si>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</si>
  <si>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</si>
  <si>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</si>
  <si>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</si>
  <si>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</si>
  <si>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</si>
  <si>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</si>
  <si>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</si>
  <si>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</si>
  <si>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</si>
  <si>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</si>
  <si>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</si>
  <si>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</si>
  <si>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</si>
  <si>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</si>
  <si>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</si>
  <si>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</si>
  <si>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</si>
  <si>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</si>
  <si>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</si>
  <si>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</si>
  <si>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</si>
  <si>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</si>
  <si>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</si>
  <si>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</si>
  <si>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</si>
  <si>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</si>
  <si>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</si>
  <si>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</si>
  <si>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</si>
  <si>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</si>
  <si>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</si>
  <si>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</si>
  <si>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</si>
  <si>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</si>
  <si>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</si>
  <si>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</si>
  <si>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</si>
  <si>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</si>
  <si>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</si>
  <si>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</si>
  <si>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</si>
  <si>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</si>
  <si>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</si>
  <si>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</si>
  <si>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</si>
  <si>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</si>
  <si>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</si>
  <si>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</si>
  <si>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</si>
  <si>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</si>
  <si>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</si>
  <si>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</si>
  <si>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</si>
  <si>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</si>
  <si>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</si>
  <si>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</si>
  <si>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</si>
  <si>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</si>
  <si>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</si>
  <si>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</si>
  <si>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</si>
  <si>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</si>
  <si>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</si>
  <si>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</si>
  <si>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</si>
  <si>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</si>
  <si>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</si>
  <si>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</si>
  <si>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</si>
  <si>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</si>
  <si>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</si>
  <si>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</si>
  <si>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</si>
  <si>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</si>
  <si>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</si>
  <si>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</si>
  <si>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</si>
  <si>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</si>
  <si>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</si>
  <si>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</si>
  <si>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</si>
  <si>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</si>
  <si>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</si>
  <si>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</si>
  <si>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</si>
  <si>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</si>
  <si>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</si>
  <si>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</si>
  <si>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</si>
  <si>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</si>
  <si>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</si>
  <si>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</si>
  <si>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</si>
  <si>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</si>
  <si>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</si>
  <si>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</si>
  <si>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</si>
  <si>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</si>
  <si>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</si>
  <si>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</si>
  <si>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</si>
  <si>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</si>
  <si>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</si>
  <si>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</si>
  <si>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</si>
  <si>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</si>
  <si>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</si>
  <si>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</si>
  <si>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</si>
  <si>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</si>
  <si>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</si>
  <si>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</si>
  <si>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</si>
  <si>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</si>
  <si>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</si>
  <si>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</si>
  <si>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</si>
  <si>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</si>
  <si>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</si>
  <si>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</si>
  <si>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</si>
  <si>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</si>
  <si>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</si>
  <si>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</si>
  <si>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</si>
  <si>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</si>
  <si>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</si>
  <si>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</si>
  <si>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</si>
  <si>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</si>
  <si>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</si>
  <si>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</si>
  <si>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</si>
  <si>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</si>
  <si>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</si>
  <si>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</si>
  <si>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</si>
  <si>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</si>
  <si>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</si>
  <si>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</si>
  <si>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</si>
  <si>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</si>
  <si>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</si>
  <si>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</si>
  <si>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</si>
  <si>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</si>
  <si>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</si>
  <si>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</si>
  <si>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</si>
  <si>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</si>
  <si>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</si>
  <si>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</si>
  <si>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</si>
  <si>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</si>
  <si>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</si>
  <si>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</si>
  <si>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</si>
  <si>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</si>
  <si>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</si>
  <si>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</si>
  <si>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</si>
  <si>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</si>
  <si>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</si>
  <si>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</si>
  <si>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</si>
  <si>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</si>
  <si>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</si>
  <si>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</si>
  <si>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</si>
  <si>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</si>
  <si>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</si>
  <si>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</si>
  <si>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</si>
  <si>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</si>
  <si>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</si>
  <si>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</si>
  <si>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</si>
  <si>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</si>
  <si>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</si>
  <si>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</si>
  <si>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</si>
  <si>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</si>
  <si>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</si>
  <si>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</si>
  <si>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</si>
  <si>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</si>
  <si>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</si>
  <si>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</si>
  <si>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</si>
  <si>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</si>
  <si>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</si>
  <si>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</si>
  <si>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</si>
  <si>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</si>
  <si>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</si>
  <si>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</si>
  <si>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</si>
  <si>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</si>
  <si>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</si>
  <si>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</si>
  <si>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</si>
  <si>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</si>
  <si>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</si>
  <si>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</si>
  <si>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</si>
  <si>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</si>
  <si>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</si>
  <si>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</si>
  <si>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</si>
  <si>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</si>
  <si>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</si>
  <si>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</si>
  <si>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</si>
  <si>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</si>
  <si>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</si>
  <si>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</si>
  <si>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</si>
  <si>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</si>
  <si>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</si>
  <si>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</si>
  <si>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</si>
  <si>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</si>
  <si>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</si>
  <si>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</si>
  <si>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</si>
  <si>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</si>
  <si>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</si>
  <si>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</si>
  <si>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</si>
  <si>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</si>
  <si>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</si>
  <si>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</si>
  <si>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</si>
  <si>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</si>
  <si>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</si>
  <si>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</si>
  <si>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</si>
  <si>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</si>
  <si>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</si>
  <si>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</si>
  <si>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</si>
  <si>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</si>
  <si>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</si>
  <si>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</si>
  <si>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</si>
  <si>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</si>
  <si>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</si>
  <si>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</si>
  <si>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</si>
  <si>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</si>
  <si>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</si>
  <si>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</si>
  <si>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</si>
  <si>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</si>
  <si>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</si>
  <si>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</si>
  <si>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</si>
  <si>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</si>
  <si>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</si>
  <si>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</si>
  <si>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</si>
  <si>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</si>
  <si>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</si>
  <si>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</si>
  <si>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</si>
  <si>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</si>
  <si>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</si>
  <si>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</si>
  <si>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</si>
  <si>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</si>
  <si>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</si>
  <si>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</si>
  <si>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</si>
  <si>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</si>
  <si>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</si>
  <si>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</si>
  <si>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</si>
  <si>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</si>
  <si>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</si>
  <si>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</si>
  <si>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</si>
  <si>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</si>
  <si>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</si>
  <si>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</si>
  <si>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</si>
  <si>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</si>
  <si>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</si>
  <si>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</si>
  <si>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</si>
  <si>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</si>
  <si>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</si>
  <si>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</si>
  <si>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</si>
  <si>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</si>
  <si>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</si>
  <si>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</si>
  <si>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</si>
  <si>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</si>
  <si>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</si>
  <si>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</si>
  <si>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</si>
  <si>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</si>
  <si>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</si>
  <si>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</si>
  <si>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</si>
  <si>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</si>
  <si>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</si>
  <si>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</si>
  <si>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</si>
  <si>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</si>
  <si>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</si>
  <si>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</si>
  <si>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</si>
  <si>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</si>
  <si>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</si>
  <si>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</si>
  <si>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</si>
  <si>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</si>
  <si>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</si>
  <si>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</si>
  <si>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</si>
  <si>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</si>
  <si>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</si>
  <si>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</si>
  <si>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</si>
  <si>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</si>
  <si>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</si>
  <si>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</si>
  <si>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</si>
  <si>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</si>
  <si>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</si>
  <si>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</si>
  <si>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</si>
  <si>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</si>
  <si>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</si>
  <si>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</si>
  <si>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</si>
  <si>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</si>
  <si>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</si>
  <si>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</si>
  <si>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</si>
  <si>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</si>
  <si>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</si>
  <si>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</si>
  <si>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</si>
  <si>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</si>
  <si>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</si>
  <si>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</si>
  <si>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</si>
  <si>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</si>
  <si>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</si>
  <si>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</si>
  <si>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</si>
  <si>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</si>
  <si>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</si>
  <si>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</si>
  <si>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</si>
  <si>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</si>
  <si>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</si>
  <si>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</si>
  <si>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</si>
  <si>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</si>
  <si>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</si>
  <si>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</si>
  <si>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</si>
  <si>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</si>
  <si>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</si>
  <si>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</si>
  <si>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</si>
  <si>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</si>
  <si>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</si>
  <si>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</si>
  <si>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</si>
  <si>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</si>
  <si>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</si>
  <si>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</si>
  <si>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</si>
  <si>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</si>
  <si>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</si>
  <si>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</si>
  <si>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</si>
  <si>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</si>
  <si>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</si>
  <si>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</si>
  <si>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</si>
  <si>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</si>
  <si>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</si>
  <si>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</si>
  <si>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</si>
  <si>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</si>
  <si>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</si>
  <si>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</si>
  <si>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</si>
  <si>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</si>
  <si>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</si>
  <si>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</si>
  <si>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</si>
  <si>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</si>
  <si>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</si>
  <si>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</si>
  <si>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</si>
  <si>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</si>
  <si>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</si>
  <si>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</si>
  <si>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</si>
  <si>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</si>
  <si>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</si>
  <si>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</si>
  <si>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</si>
  <si>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</si>
  <si>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</si>
  <si>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</si>
  <si>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</si>
  <si>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</si>
  <si>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</si>
  <si>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</si>
  <si>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</si>
  <si>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</si>
  <si>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</si>
  <si>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</si>
  <si>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</si>
  <si>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</si>
  <si>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</si>
  <si>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</si>
  <si>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</si>
  <si>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</si>
  <si>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</si>
  <si>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</si>
  <si>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</si>
  <si>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</si>
  <si>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</si>
  <si>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</si>
  <si>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</si>
  <si>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</si>
  <si>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</si>
  <si>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</si>
  <si>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</si>
  <si>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</si>
  <si>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</si>
  <si>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</si>
  <si>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</si>
  <si>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</si>
  <si>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</si>
  <si>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</si>
  <si>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</si>
  <si>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</si>
  <si>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</si>
  <si>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</si>
  <si>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</si>
  <si>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</si>
  <si>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</si>
  <si>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</si>
  <si>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</si>
  <si>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</si>
  <si>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</si>
  <si>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</si>
  <si>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</si>
  <si>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</si>
  <si>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</si>
  <si>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</si>
  <si>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</si>
  <si>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</si>
  <si>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</si>
  <si>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</si>
  <si>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</si>
  <si>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</si>
  <si>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</si>
  <si>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</si>
  <si>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</si>
  <si>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</si>
  <si>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</si>
  <si>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</si>
  <si>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</si>
  <si>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</si>
  <si>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</si>
  <si>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</si>
  <si>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</si>
  <si>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</si>
  <si>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</si>
  <si>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</si>
  <si>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</si>
  <si>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</si>
  <si>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</si>
  <si>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</si>
  <si>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</si>
  <si>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</si>
  <si>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</si>
  <si>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</si>
  <si>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</si>
  <si>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</si>
  <si>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</si>
  <si>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</si>
  <si>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</si>
  <si>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</si>
  <si>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</si>
  <si>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</si>
  <si>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</si>
  <si>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</si>
  <si>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</si>
  <si>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</si>
  <si>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</si>
  <si>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</si>
  <si>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</si>
  <si>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</si>
  <si>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</si>
  <si>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</si>
  <si>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</si>
  <si>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</si>
  <si>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</si>
  <si>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</si>
  <si>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</si>
  <si>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</si>
  <si>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</si>
  <si>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</si>
  <si>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</si>
  <si>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</si>
  <si>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</si>
  <si>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</si>
  <si>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</si>
  <si>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</si>
  <si>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</si>
  <si>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</si>
  <si>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</si>
  <si>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</si>
  <si>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</si>
  <si>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</si>
  <si>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</si>
  <si>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</si>
  <si>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</si>
  <si>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</si>
  <si>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</si>
  <si>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</si>
  <si>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</si>
  <si>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</si>
  <si>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</si>
  <si>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</si>
  <si>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</si>
  <si>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</si>
  <si>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</si>
  <si>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</si>
  <si>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</si>
  <si>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</si>
  <si>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</si>
  <si>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</si>
  <si>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</si>
  <si>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</si>
  <si>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</si>
  <si>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</si>
  <si>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</si>
  <si>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</si>
  <si>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</si>
  <si>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</si>
  <si>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</si>
  <si>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</si>
  <si>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</si>
  <si>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</si>
  <si>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</si>
  <si>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</si>
  <si>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</si>
  <si>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</si>
  <si>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</si>
  <si>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</si>
  <si>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</si>
  <si>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</si>
  <si>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</si>
  <si>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</si>
  <si>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</si>
  <si>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</si>
  <si>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</si>
  <si>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</si>
  <si>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</si>
  <si>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</si>
  <si>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</si>
  <si>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</si>
  <si>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</si>
  <si>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</si>
  <si>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</si>
  <si>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</si>
  <si>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</si>
  <si>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</si>
  <si>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</si>
  <si>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</si>
  <si>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</si>
  <si>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</si>
  <si>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</si>
  <si>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</si>
  <si>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</si>
  <si>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</si>
  <si>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</si>
  <si>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</si>
  <si>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</si>
  <si>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</si>
  <si>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</si>
  <si>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</si>
  <si>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</si>
  <si>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</si>
  <si>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</si>
  <si>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</si>
  <si>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</si>
  <si>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</si>
  <si>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</si>
  <si>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</si>
  <si>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</si>
  <si>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</si>
  <si>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</si>
  <si>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</si>
  <si>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</si>
  <si>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</si>
  <si>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</si>
  <si>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</si>
  <si>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</si>
  <si>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</si>
  <si>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</si>
  <si>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</si>
  <si>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</si>
  <si>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</si>
  <si>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</si>
  <si>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</si>
  <si>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</si>
  <si>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</si>
  <si>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</si>
  <si>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</si>
  <si>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</si>
  <si>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</si>
  <si>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</si>
  <si>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</si>
  <si>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</si>
  <si>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</si>
  <si>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</si>
  <si>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</si>
  <si>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</si>
  <si>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</si>
  <si>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</si>
  <si>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</si>
  <si>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</si>
  <si>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</si>
  <si>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</si>
  <si>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</si>
  <si>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</si>
  <si>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</si>
  <si>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</si>
  <si>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</si>
  <si>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</si>
  <si>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</si>
  <si>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</si>
  <si>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</si>
  <si>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</si>
  <si>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</si>
  <si>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</si>
  <si>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</si>
  <si>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</si>
  <si>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</si>
  <si>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</si>
  <si>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</si>
  <si>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</si>
  <si>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</si>
  <si>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</si>
  <si>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</si>
  <si>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</si>
  <si>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</si>
  <si>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</si>
  <si>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</si>
  <si>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</si>
  <si>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</si>
  <si>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</si>
  <si>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</si>
  <si>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</si>
  <si>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</si>
  <si>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</si>
  <si>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</si>
  <si>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</si>
  <si>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</si>
  <si>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</si>
  <si>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</si>
  <si>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</si>
  <si>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</si>
  <si>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</si>
  <si>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</si>
  <si>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</si>
  <si>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</si>
  <si>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</si>
  <si>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</si>
  <si>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</si>
  <si>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</si>
  <si>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</si>
  <si>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</si>
  <si>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</si>
  <si>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</si>
  <si>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</si>
  <si>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</si>
  <si>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</si>
  <si>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</si>
  <si>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</si>
  <si>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</si>
  <si>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</si>
  <si>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</si>
  <si>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</si>
  <si>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</si>
  <si>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</si>
  <si>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</si>
  <si>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</si>
  <si>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</si>
  <si>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</si>
  <si>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</si>
  <si>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</si>
  <si>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</si>
  <si>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</si>
  <si>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</si>
  <si>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</si>
  <si>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</si>
  <si>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</si>
  <si>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</si>
  <si>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</si>
  <si>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</si>
  <si>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</si>
  <si>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</si>
  <si>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</si>
  <si>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</si>
  <si>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</si>
  <si>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</si>
  <si>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</si>
  <si>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</si>
  <si>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</si>
  <si>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</si>
  <si>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</si>
  <si>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</si>
  <si>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</si>
  <si>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</si>
  <si>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</si>
  <si>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</si>
  <si>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</si>
  <si>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</si>
  <si>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</si>
  <si>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</si>
  <si>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</si>
  <si>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</si>
  <si>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</si>
  <si>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</si>
  <si>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</si>
  <si>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</si>
  <si>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</si>
  <si>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</si>
  <si>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</si>
  <si>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</si>
  <si>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</si>
  <si>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</si>
  <si>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</si>
  <si>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</si>
  <si>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</si>
  <si>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</si>
  <si>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</si>
  <si>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</si>
  <si>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</si>
  <si>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</si>
  <si>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</si>
  <si>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</si>
  <si>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</si>
  <si>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</si>
  <si>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</si>
  <si>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</si>
  <si>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</si>
  <si>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</si>
  <si>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</si>
  <si>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</si>
  <si>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</si>
  <si>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</si>
  <si>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</si>
  <si>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</si>
  <si>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</si>
  <si>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</si>
  <si>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</si>
  <si>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</si>
  <si>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</si>
  <si>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</si>
  <si>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</si>
  <si>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</si>
  <si>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</si>
  <si>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</si>
  <si>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</si>
  <si>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</si>
  <si>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</si>
  <si>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</si>
  <si>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</si>
  <si>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</si>
  <si>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</si>
  <si>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</si>
  <si>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</si>
  <si>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</si>
  <si>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</si>
  <si>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</si>
  <si>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</si>
  <si>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</si>
  <si>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</si>
  <si>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</si>
  <si>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</si>
  <si>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</si>
  <si>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</si>
  <si>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</si>
  <si>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</si>
  <si>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</si>
  <si>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</si>
  <si>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</si>
  <si>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</si>
  <si>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</si>
  <si>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</si>
  <si>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</si>
  <si>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</si>
  <si>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</si>
  <si>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</si>
  <si>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</si>
  <si>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</si>
  <si>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</si>
  <si>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</si>
  <si>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</si>
  <si>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</si>
  <si>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</si>
  <si>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</si>
  <si>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</si>
  <si>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</si>
  <si>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</si>
  <si>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</si>
  <si>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</si>
  <si>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</si>
  <si>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</si>
  <si>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</si>
  <si>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</si>
  <si>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</si>
  <si>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</si>
  <si>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</si>
  <si>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</si>
  <si>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</si>
  <si>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</si>
  <si>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</si>
  <si>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</si>
  <si>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</si>
  <si>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</si>
  <si>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</si>
  <si>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</si>
  <si>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</si>
  <si>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</si>
  <si>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</si>
  <si>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</si>
  <si>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</si>
  <si>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</si>
  <si>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</si>
  <si>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</si>
  <si>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</si>
  <si>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</si>
  <si>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</si>
  <si>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</si>
  <si>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</si>
  <si>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</si>
  <si>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</si>
  <si>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</si>
  <si>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</si>
  <si>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</si>
  <si>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</si>
  <si>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</si>
  <si>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</si>
  <si>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</si>
  <si>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</si>
  <si>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</si>
  <si>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</si>
  <si>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</si>
  <si>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</si>
  <si>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</si>
  <si>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</si>
  <si>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</si>
  <si>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</si>
  <si>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</si>
  <si>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</si>
  <si>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</si>
  <si>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</si>
  <si>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</si>
  <si>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</si>
  <si>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</si>
  <si>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</si>
  <si>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</si>
  <si>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</si>
  <si>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</si>
  <si>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</si>
  <si>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</si>
  <si>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</si>
  <si>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</si>
  <si>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</si>
  <si>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</si>
  <si>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</si>
  <si>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</si>
  <si>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</si>
  <si>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</si>
  <si>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</si>
  <si>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</si>
  <si>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</si>
  <si>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</si>
  <si>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</si>
  <si>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</si>
  <si>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</si>
  <si>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</si>
  <si>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</si>
  <si>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</si>
  <si>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</si>
  <si>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</si>
  <si>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</si>
  <si>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</si>
  <si>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</si>
  <si>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</si>
  <si>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</si>
  <si>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</si>
  <si>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</si>
  <si>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</si>
  <si>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</si>
  <si>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</si>
  <si>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</si>
  <si>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</si>
  <si>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</si>
  <si>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</si>
  <si>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</si>
  <si>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</si>
  <si>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</si>
  <si>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</si>
  <si>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</si>
  <si>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</si>
  <si>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</si>
  <si>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</si>
  <si>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</si>
  <si>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</si>
  <si>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</si>
  <si>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</si>
  <si>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</si>
  <si>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</si>
  <si>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</si>
  <si>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</si>
  <si>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</si>
  <si>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</si>
  <si>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</si>
  <si>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</si>
  <si>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</si>
  <si>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</si>
  <si>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</si>
  <si>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</si>
  <si>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</si>
  <si>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</si>
  <si>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</si>
  <si>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</si>
  <si>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</si>
  <si>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</si>
  <si>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</si>
  <si>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</si>
  <si>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</si>
  <si>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</si>
  <si>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</si>
  <si>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</si>
  <si>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</si>
  <si>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</si>
  <si>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</si>
  <si>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</si>
  <si>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</si>
  <si>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</si>
  <si>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</si>
  <si>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</si>
  <si>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</si>
  <si>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</si>
  <si>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</si>
  <si>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</si>
  <si>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</si>
  <si>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</si>
  <si>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</si>
  <si>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</si>
  <si>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</si>
  <si>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</si>
  <si>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</si>
  <si>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</si>
  <si>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</si>
  <si>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</si>
  <si>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</si>
  <si>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</si>
  <si>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</si>
  <si>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</si>
  <si>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</si>
  <si>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</si>
  <si>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</si>
  <si>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</si>
  <si>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</si>
  <si>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</si>
  <si>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</si>
  <si>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</si>
  <si>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</si>
  <si>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</si>
  <si>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</si>
  <si>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</si>
  <si>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</si>
  <si>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</si>
  <si>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</si>
  <si>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</si>
  <si>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</si>
  <si>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</si>
  <si>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</si>
  <si>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</si>
  <si>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</si>
  <si>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</si>
  <si>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</si>
  <si>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</si>
  <si>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</si>
  <si>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</si>
  <si>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</si>
  <si>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</si>
  <si>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</si>
  <si>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</si>
  <si>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</si>
  <si>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</si>
  <si>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</si>
  <si>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</si>
  <si>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</si>
  <si>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</si>
  <si>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</si>
  <si>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</si>
  <si>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</si>
  <si>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</si>
  <si>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</si>
  <si>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</si>
  <si>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</si>
  <si>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</si>
  <si>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</si>
  <si>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</si>
  <si>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</si>
  <si>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</si>
  <si>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</si>
  <si>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</si>
  <si>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</si>
  <si>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</si>
  <si>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</si>
  <si>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</si>
  <si>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</si>
  <si>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</si>
  <si>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</si>
  <si>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</si>
  <si>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</si>
  <si>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</si>
  <si>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</si>
  <si>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</si>
  <si>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</si>
  <si>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</si>
  <si>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</si>
  <si>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</si>
  <si>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</si>
  <si>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</si>
  <si>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</si>
  <si>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</si>
  <si>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</si>
  <si>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</si>
  <si>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</si>
  <si>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</si>
  <si>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</si>
  <si>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</si>
  <si>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</si>
  <si>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</si>
  <si>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</si>
  <si>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</si>
  <si>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</si>
  <si>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</si>
  <si>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</si>
  <si>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</si>
  <si>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</si>
  <si>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</si>
  <si>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</si>
  <si>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</si>
  <si>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</si>
  <si>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</si>
  <si>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</si>
  <si>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</si>
  <si>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</si>
  <si>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</si>
  <si>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</si>
  <si>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</si>
  <si>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</si>
  <si>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</si>
  <si>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</si>
  <si>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</si>
  <si>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</si>
  <si>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</si>
  <si>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</si>
  <si>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</si>
  <si>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</si>
  <si>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</si>
  <si>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</si>
  <si>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</si>
  <si>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</si>
  <si>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</si>
  <si>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</si>
  <si>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</si>
  <si>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</si>
  <si>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</si>
  <si>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</si>
  <si>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</si>
  <si>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</si>
  <si>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</si>
  <si>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</si>
  <si>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</si>
  <si>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</si>
  <si>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</si>
  <si>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</si>
  <si>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</si>
  <si>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</si>
  <si>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</si>
  <si>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</si>
  <si>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</si>
  <si>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</si>
  <si>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</si>
  <si>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</si>
  <si>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</si>
  <si>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</si>
  <si>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</si>
  <si>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</si>
  <si>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</si>
  <si>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</si>
  <si>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</si>
  <si>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</si>
  <si>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</si>
  <si>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</si>
  <si>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</si>
  <si>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</si>
  <si>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</si>
  <si>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</si>
  <si>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</si>
  <si>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</si>
  <si>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</si>
  <si>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</si>
  <si>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</si>
  <si>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</si>
  <si>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</si>
  <si>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</si>
  <si>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</si>
  <si>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</si>
  <si>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</si>
  <si>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</si>
  <si>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</si>
  <si>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</si>
  <si>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</si>
  <si>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</si>
  <si>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</si>
  <si>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</si>
  <si>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</si>
  <si>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</si>
  <si>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</si>
  <si>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</si>
  <si>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</si>
  <si>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</si>
  <si>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</si>
  <si>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</si>
  <si>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</si>
  <si>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</si>
  <si>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</si>
  <si>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</si>
  <si>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</si>
  <si>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</si>
  <si>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</si>
  <si>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</si>
  <si>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</si>
  <si>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</si>
  <si>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</si>
  <si>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</si>
  <si>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</si>
  <si>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</si>
  <si>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</si>
  <si>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</si>
  <si>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</si>
  <si>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</si>
  <si>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</si>
  <si>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</si>
  <si>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</si>
  <si>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</si>
  <si>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</si>
  <si>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</si>
  <si>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</si>
  <si>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</si>
  <si>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</si>
  <si>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</si>
  <si>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</si>
  <si>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</si>
  <si>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</si>
  <si>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</si>
  <si>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</si>
  <si>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</si>
  <si>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</si>
  <si>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</si>
  <si>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</si>
  <si>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</si>
  <si>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</si>
  <si>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</si>
  <si>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</si>
  <si>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</si>
  <si>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</si>
  <si>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</si>
  <si>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</si>
  <si>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</si>
  <si>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</si>
  <si>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</si>
  <si>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</si>
  <si>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</si>
  <si>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</si>
  <si>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</si>
  <si>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</si>
  <si>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</si>
  <si>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</si>
  <si>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</si>
  <si>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</si>
  <si>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</si>
  <si>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</si>
  <si>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</si>
  <si>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</si>
  <si>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</si>
  <si>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</si>
  <si>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</si>
  <si>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</si>
  <si>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</si>
  <si>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</si>
  <si>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</si>
  <si>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</si>
  <si>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</si>
  <si>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</si>
  <si>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</si>
  <si>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</si>
  <si>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</si>
  <si>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</si>
  <si>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</si>
  <si>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</si>
  <si>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</si>
  <si>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</si>
  <si>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</si>
  <si>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</si>
  <si>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</si>
  <si>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</si>
  <si>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</si>
  <si>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</si>
  <si>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</si>
  <si>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</si>
  <si>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</si>
  <si>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</si>
  <si>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</si>
  <si>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</si>
  <si>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</si>
  <si>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</si>
  <si>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</si>
  <si>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</si>
  <si>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</si>
  <si>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</si>
  <si>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</si>
  <si>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</si>
  <si>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</si>
  <si>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</si>
  <si>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</si>
  <si>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</si>
  <si>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</si>
  <si>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</si>
  <si>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</si>
  <si>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</si>
  <si>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</si>
  <si>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</si>
  <si>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</si>
  <si>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</si>
  <si>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</si>
  <si>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</si>
  <si>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</si>
  <si>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</si>
  <si>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</si>
  <si>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</si>
  <si>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</si>
  <si>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</si>
  <si>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</si>
  <si>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</si>
  <si>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</si>
  <si>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</si>
  <si>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</si>
  <si>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</si>
  <si>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</si>
  <si>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</si>
  <si>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</si>
  <si>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</si>
  <si>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</si>
  <si>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</si>
  <si>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</si>
  <si>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</si>
  <si>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</si>
  <si>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</si>
  <si>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</si>
  <si>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</si>
  <si>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</si>
  <si>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</si>
  <si>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</si>
  <si>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</si>
  <si>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</si>
  <si>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</si>
  <si>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</si>
  <si>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</si>
  <si>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</si>
  <si>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</si>
  <si>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</si>
  <si>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</si>
  <si>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</si>
  <si>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</si>
  <si>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</si>
  <si>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</si>
  <si>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</si>
  <si>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</si>
  <si>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</si>
  <si>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</si>
  <si>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</si>
  <si>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</si>
  <si>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</si>
  <si>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</si>
  <si>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</si>
  <si>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</si>
  <si>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</si>
  <si>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</si>
  <si>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</si>
  <si>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</si>
  <si>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</si>
  <si>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</si>
  <si>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</si>
  <si>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</si>
  <si>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</si>
  <si>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</si>
  <si>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</si>
  <si>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</si>
  <si>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</si>
  <si>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</si>
  <si>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</si>
  <si>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</si>
  <si>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</si>
  <si>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</si>
  <si>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</si>
  <si>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</si>
  <si>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</si>
  <si>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</si>
  <si>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</si>
  <si>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</si>
  <si>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</si>
  <si>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</si>
  <si>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</si>
  <si>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</si>
  <si>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</si>
  <si>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</si>
  <si>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</si>
  <si>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</si>
  <si>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</si>
  <si>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</si>
  <si>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</si>
  <si>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</si>
  <si>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</si>
  <si>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</si>
  <si>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</si>
  <si>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</si>
  <si>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</si>
  <si>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</si>
  <si>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</si>
  <si>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</si>
  <si>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</si>
  <si>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</si>
  <si>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</si>
  <si>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</si>
  <si>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</si>
  <si>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</si>
  <si>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</si>
  <si>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</si>
  <si>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</si>
  <si>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</si>
  <si>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</si>
  <si>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</si>
  <si>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</si>
  <si>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</si>
  <si>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</si>
  <si>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</si>
  <si>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</si>
  <si>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</si>
  <si>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</si>
  <si>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</si>
  <si>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</si>
  <si>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</si>
  <si>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</si>
  <si>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</si>
  <si>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</si>
  <si>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</si>
  <si>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</si>
  <si>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</si>
  <si>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</si>
  <si>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</si>
  <si>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</si>
  <si>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</si>
  <si>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</si>
  <si>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</si>
  <si>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</si>
  <si>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</si>
  <si>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</si>
  <si>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</si>
  <si>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</si>
  <si>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</si>
  <si>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</si>
  <si>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</si>
  <si>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</si>
  <si>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</si>
  <si>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</si>
  <si>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</si>
  <si>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</si>
  <si>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</si>
  <si>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</si>
  <si>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</si>
  <si>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</si>
  <si>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</si>
  <si>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</si>
  <si>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</si>
  <si>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</si>
  <si>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</si>
  <si>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</si>
  <si>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</si>
  <si>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</si>
  <si>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</si>
  <si>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</si>
  <si>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</si>
  <si>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</si>
  <si>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</si>
  <si>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</si>
  <si>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</si>
  <si>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</si>
  <si>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</si>
  <si>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</si>
  <si>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</si>
  <si>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</si>
  <si>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</si>
  <si>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</si>
  <si>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</si>
  <si>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</si>
  <si>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</si>
  <si>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</si>
  <si>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</si>
  <si>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</si>
  <si>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</si>
  <si>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</si>
  <si>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</si>
  <si>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</si>
  <si>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</si>
  <si>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</si>
  <si>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</si>
  <si>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</si>
  <si>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</si>
  <si>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</si>
  <si>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</si>
  <si>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</si>
  <si>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</si>
  <si>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</si>
  <si>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</si>
  <si>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</si>
  <si>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</si>
  <si>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</si>
  <si>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</si>
  <si>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</si>
  <si>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</si>
  <si>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</si>
  <si>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</si>
  <si>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</si>
  <si>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</si>
  <si>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</si>
  <si>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</si>
  <si>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</si>
  <si>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</si>
  <si>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</si>
  <si>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</si>
  <si>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</si>
  <si>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</si>
  <si>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</si>
  <si>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</si>
  <si>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</si>
  <si>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</si>
  <si>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</si>
  <si>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</si>
  <si>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</si>
  <si>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</si>
  <si>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</si>
  <si>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</si>
  <si>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</si>
  <si>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</si>
  <si>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</si>
  <si>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</si>
  <si>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</si>
  <si>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</si>
  <si>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</si>
  <si>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</si>
  <si>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</si>
  <si>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</si>
  <si>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</si>
  <si>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</si>
  <si>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</si>
  <si>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</si>
  <si>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</si>
  <si>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</si>
  <si>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</si>
  <si>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</si>
  <si>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</si>
  <si>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</si>
  <si>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</si>
  <si>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</si>
  <si>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</si>
  <si>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</si>
  <si>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</si>
  <si>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</si>
  <si>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</si>
  <si>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</si>
  <si>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</si>
  <si>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</si>
  <si>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</si>
  <si>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</si>
  <si>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</si>
  <si>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</si>
  <si>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</si>
  <si>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</si>
  <si>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</si>
  <si>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</si>
  <si>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</si>
  <si>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</si>
  <si>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</si>
  <si>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</si>
  <si>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</si>
  <si>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</si>
  <si>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</si>
  <si>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</si>
  <si>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</si>
  <si>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</si>
  <si>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</si>
  <si>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</si>
  <si>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</si>
  <si>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</si>
  <si>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</si>
  <si>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</si>
  <si>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</si>
  <si>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</si>
  <si>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</si>
  <si>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</si>
  <si>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</si>
  <si>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</si>
  <si>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</si>
  <si>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</si>
  <si>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</si>
  <si>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</si>
  <si>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</si>
  <si>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</si>
  <si>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</si>
  <si>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</si>
  <si>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</si>
  <si>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</si>
  <si>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</si>
  <si>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</si>
  <si>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</si>
  <si>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</si>
  <si>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</si>
  <si>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</si>
  <si>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</si>
  <si>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</si>
  <si>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</si>
  <si>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</si>
  <si>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</si>
  <si>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</si>
  <si>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</si>
  <si>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</si>
  <si>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</si>
  <si>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</si>
  <si>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</si>
  <si>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</si>
  <si>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</si>
  <si>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</si>
  <si>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</si>
  <si>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</si>
  <si>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</si>
  <si>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</si>
  <si>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</si>
  <si>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</si>
  <si>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</si>
  <si>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</si>
  <si>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</si>
  <si>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</si>
  <si>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</si>
  <si>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</si>
  <si>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</si>
  <si>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</si>
  <si>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</si>
  <si>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</si>
  <si>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</si>
  <si>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</si>
  <si>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</si>
  <si>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</si>
  <si>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</si>
  <si>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</si>
  <si>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</si>
  <si>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</si>
  <si>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</si>
  <si>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</si>
  <si>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</si>
  <si>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</si>
  <si>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</si>
  <si>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</si>
  <si>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</si>
  <si>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</si>
  <si>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</si>
  <si>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</si>
  <si>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</si>
  <si>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</si>
  <si>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</si>
  <si>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</si>
  <si>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</si>
  <si>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</si>
  <si>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</si>
  <si>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</si>
  <si>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</si>
  <si>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</si>
  <si>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</si>
  <si>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</si>
  <si>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</si>
  <si>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</si>
  <si>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</si>
  <si>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</si>
  <si>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</si>
  <si>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</si>
  <si>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</si>
  <si>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</si>
  <si>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</si>
  <si>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</si>
  <si>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</si>
  <si>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</si>
  <si>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</si>
  <si>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</si>
  <si>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</si>
  <si>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</si>
  <si>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</si>
  <si>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</si>
  <si>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</si>
  <si>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</si>
  <si>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</si>
  <si>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</si>
  <si>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</si>
  <si>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</si>
  <si>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</si>
  <si>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</si>
  <si>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</si>
  <si>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</si>
  <si>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</si>
  <si>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</si>
  <si>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</si>
  <si>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</si>
  <si>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</si>
  <si>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</si>
  <si>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</si>
  <si>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</si>
  <si>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</si>
  <si>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</si>
  <si>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</si>
  <si>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</si>
  <si>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</si>
  <si>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</si>
  <si>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</si>
  <si>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</si>
  <si>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</si>
  <si>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</si>
  <si>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</si>
  <si>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</si>
  <si>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</si>
  <si>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</si>
  <si>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</si>
  <si>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</si>
  <si>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</si>
  <si>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</si>
  <si>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</si>
  <si>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</si>
  <si>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</si>
  <si>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</si>
  <si>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</si>
  <si>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</si>
  <si>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</si>
  <si>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</si>
  <si>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</si>
  <si>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</si>
  <si>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</si>
  <si>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</si>
  <si>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</si>
  <si>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</si>
  <si>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</si>
  <si>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</si>
  <si>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</si>
  <si>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</si>
  <si>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</si>
  <si>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</si>
  <si>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</si>
  <si>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</si>
  <si>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</si>
  <si>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</si>
  <si>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</si>
  <si>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</si>
  <si>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</si>
  <si>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</si>
  <si>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</si>
  <si>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</si>
  <si>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</si>
  <si>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</si>
  <si>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</si>
  <si>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</si>
  <si>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</si>
  <si>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</si>
  <si>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</si>
  <si>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</si>
  <si>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</si>
  <si>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</si>
  <si>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</si>
  <si>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</si>
  <si>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</si>
  <si>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</si>
  <si>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</si>
  <si>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</si>
  <si>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</si>
  <si>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</si>
  <si>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</si>
  <si>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</si>
  <si>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</si>
  <si>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</si>
  <si>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</si>
  <si>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</si>
  <si>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</si>
  <si>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</si>
  <si>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</si>
  <si>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</si>
  <si>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</si>
  <si>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</si>
  <si>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</si>
  <si>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</si>
  <si>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</si>
  <si>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</si>
  <si>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</si>
  <si>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</si>
  <si>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</si>
  <si>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</si>
  <si>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</si>
  <si>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</si>
  <si>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</si>
  <si>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</si>
  <si>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</si>
  <si>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</si>
  <si>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</si>
  <si>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</si>
  <si>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</si>
  <si>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</si>
  <si>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</si>
  <si>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</si>
  <si>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</si>
  <si>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</si>
  <si>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</si>
  <si>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</si>
  <si>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</si>
  <si>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</si>
  <si>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</si>
  <si>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</si>
  <si>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</si>
  <si>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</si>
  <si>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</si>
  <si>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</si>
  <si>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</si>
  <si>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</si>
  <si>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</si>
  <si>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</si>
  <si>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</si>
  <si>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</si>
  <si>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</si>
  <si>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</si>
  <si>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</si>
  <si>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</si>
  <si>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</si>
  <si>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</si>
  <si>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</si>
  <si>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</si>
  <si>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</si>
  <si>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</si>
  <si>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</si>
  <si>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</si>
  <si>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</si>
  <si>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</si>
  <si>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</si>
  <si>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</si>
  <si>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</si>
  <si>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</si>
  <si>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</si>
  <si>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</si>
  <si>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</si>
  <si>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</si>
  <si>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</si>
  <si>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</si>
  <si>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</si>
  <si>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</si>
  <si>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</si>
  <si>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</si>
  <si>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</si>
  <si>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</si>
  <si>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</si>
  <si>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</si>
  <si>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</si>
  <si>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</si>
  <si>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</si>
  <si>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</si>
  <si>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</si>
  <si>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</si>
  <si>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</si>
  <si>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</si>
  <si>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</si>
  <si>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</si>
  <si>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</si>
  <si>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</si>
  <si>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</si>
  <si>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</si>
  <si>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</si>
  <si>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</si>
  <si>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</si>
  <si>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</si>
  <si>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</si>
  <si>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</si>
  <si>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</si>
  <si>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</si>
  <si>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</si>
  <si>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</si>
  <si>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</si>
  <si>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</si>
  <si>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</si>
  <si>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</si>
  <si>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</si>
  <si>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</si>
  <si>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</si>
  <si>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</si>
  <si>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</si>
  <si>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</si>
  <si>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</si>
  <si>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</si>
  <si>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</si>
  <si>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</si>
  <si>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</si>
  <si>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</si>
  <si>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</si>
  <si>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</si>
  <si>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</si>
  <si>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</si>
  <si>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</si>
  <si>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</si>
  <si>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</si>
  <si>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</si>
  <si>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</si>
  <si>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</si>
  <si>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</si>
  <si>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</si>
  <si>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</si>
  <si>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</si>
  <si>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</si>
  <si>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</si>
  <si>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</si>
  <si>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</si>
  <si>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</si>
  <si>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</si>
  <si>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</si>
  <si>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</si>
  <si>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</si>
  <si>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</si>
  <si>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</si>
  <si>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</si>
  <si>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</si>
  <si>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</si>
  <si>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</si>
  <si>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</si>
  <si>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</si>
  <si>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</si>
  <si>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</si>
  <si>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</si>
  <si>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</si>
  <si>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</si>
  <si>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</si>
  <si>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</si>
  <si>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</si>
  <si>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</si>
  <si>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</si>
  <si>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</si>
  <si>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</si>
  <si>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</si>
  <si>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</si>
  <si>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</si>
  <si>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</si>
  <si>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</si>
  <si>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</si>
  <si>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</si>
  <si>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</si>
  <si>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</si>
  <si>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</si>
  <si>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</si>
  <si>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</si>
  <si>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</si>
  <si>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</si>
  <si>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</si>
  <si>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</si>
  <si>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</si>
  <si>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</si>
  <si>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</si>
  <si>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</si>
  <si>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</si>
  <si>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</si>
  <si>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</si>
  <si>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</si>
  <si>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</si>
  <si>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</si>
  <si>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</si>
  <si>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</si>
  <si>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</si>
  <si>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</si>
  <si>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</si>
  <si>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</si>
  <si>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</si>
  <si>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</si>
  <si>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</si>
  <si>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</si>
  <si>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</si>
  <si>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</si>
  <si>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</si>
  <si>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</si>
  <si>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</si>
  <si>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</si>
  <si>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</si>
  <si>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</si>
  <si>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</si>
  <si>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</si>
  <si>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</si>
  <si>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</si>
  <si>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</si>
  <si>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</si>
  <si>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</si>
  <si>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</si>
  <si>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</si>
  <si>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</si>
  <si>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</si>
  <si>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</si>
  <si>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</si>
  <si>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</si>
  <si>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</si>
  <si>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</si>
  <si>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</si>
  <si>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</si>
  <si>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</si>
  <si>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</si>
  <si>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</si>
  <si>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</si>
  <si>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</si>
  <si>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</si>
  <si>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</si>
  <si>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</si>
  <si>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</si>
  <si>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</si>
  <si>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</si>
  <si>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</si>
  <si>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</si>
  <si>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</si>
  <si>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</si>
  <si>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</si>
  <si>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</si>
  <si>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</si>
  <si>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</si>
  <si>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</si>
  <si>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</si>
  <si>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</si>
  <si>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</si>
  <si>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</si>
  <si>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</si>
  <si>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</si>
  <si>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</si>
  <si>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</si>
  <si>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</si>
  <si>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</si>
  <si>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</si>
  <si>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</si>
  <si>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</si>
  <si>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</si>
  <si>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</si>
  <si>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</si>
  <si>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</si>
  <si>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</si>
  <si>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</si>
  <si>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</si>
  <si>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</si>
  <si>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</si>
  <si>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</si>
  <si>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</si>
  <si>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</si>
  <si>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</si>
  <si>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</si>
  <si>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</si>
  <si>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</si>
  <si>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</si>
  <si>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</si>
  <si>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</si>
  <si>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</si>
  <si>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</si>
  <si>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</si>
  <si>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</si>
  <si>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</si>
  <si>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</si>
  <si>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</si>
  <si>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</si>
  <si>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</si>
  <si>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</si>
  <si>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</si>
  <si>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</si>
  <si>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</si>
  <si>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</si>
  <si>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</si>
  <si>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</si>
  <si>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</si>
  <si>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</si>
  <si>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</si>
  <si>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</si>
  <si>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</si>
  <si>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</si>
  <si>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</si>
  <si>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</si>
  <si>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</si>
  <si>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</si>
  <si>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</si>
  <si>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</si>
  <si>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</si>
  <si>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</si>
  <si>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</si>
  <si>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</si>
  <si>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</si>
  <si>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</si>
  <si>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</si>
  <si>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</si>
  <si>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</si>
  <si>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</si>
  <si>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</si>
  <si>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</si>
  <si>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</si>
  <si>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</si>
  <si>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</si>
  <si>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</si>
  <si>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</si>
  <si>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</si>
  <si>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</si>
  <si>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</si>
  <si>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</si>
  <si>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</si>
  <si>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</si>
  <si>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</si>
  <si>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</si>
  <si>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</si>
  <si>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</si>
  <si>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</si>
  <si>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</si>
  <si>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</si>
  <si>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</si>
  <si>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</si>
  <si>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</si>
  <si>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</si>
  <si>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</si>
  <si>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</si>
  <si>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</si>
  <si>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</si>
  <si>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</si>
  <si>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</si>
  <si>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</si>
  <si>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</si>
  <si>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</si>
  <si>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</si>
  <si>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</si>
  <si>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</si>
  <si>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</si>
  <si>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</si>
  <si>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</si>
  <si>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</si>
  <si>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</si>
  <si>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</si>
  <si>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</si>
  <si>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</si>
  <si>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</si>
  <si>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</si>
  <si>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</si>
  <si>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</si>
  <si>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</si>
  <si>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</si>
  <si>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</si>
  <si>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</si>
  <si>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</si>
  <si>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</si>
  <si>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</si>
  <si>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</si>
  <si>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</si>
  <si>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</si>
  <si>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</si>
  <si>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</si>
  <si>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</si>
  <si>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</si>
  <si>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</si>
  <si>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</si>
  <si>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</si>
  <si>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</si>
  <si>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</si>
  <si>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</si>
  <si>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</si>
  <si>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</si>
  <si>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</si>
  <si>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</si>
  <si>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</si>
  <si>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</si>
  <si>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</si>
  <si>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</si>
  <si>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</si>
  <si>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</si>
  <si>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</si>
  <si>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</si>
  <si>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</si>
  <si>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</si>
  <si>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</si>
  <si>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</si>
  <si>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</si>
  <si>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</si>
  <si>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</si>
  <si>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</si>
  <si>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</si>
  <si>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</si>
  <si>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</si>
  <si>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</si>
  <si>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</si>
  <si>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</si>
  <si>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</si>
  <si>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</si>
  <si>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</si>
  <si>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</si>
  <si>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</si>
  <si>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</si>
  <si>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</si>
  <si>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</si>
  <si>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</si>
  <si>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</si>
  <si>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</si>
  <si>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</si>
  <si>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</si>
  <si>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</si>
  <si>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</si>
  <si>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</si>
  <si>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</si>
  <si>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</si>
  <si>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</si>
  <si>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</si>
  <si>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</si>
  <si>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</si>
  <si>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</si>
  <si>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</si>
  <si>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</si>
  <si>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</si>
  <si>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</si>
  <si>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</si>
  <si>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</si>
  <si>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</si>
  <si>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</si>
  <si>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</si>
  <si>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</si>
  <si>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</si>
  <si>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</si>
  <si>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</si>
  <si>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</si>
  <si>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</si>
  <si>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</si>
  <si>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</si>
  <si>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</si>
  <si>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</si>
  <si>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</si>
  <si>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</si>
  <si>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</si>
  <si>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</si>
  <si>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</si>
  <si>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</si>
  <si>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</si>
  <si>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</si>
  <si>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</si>
  <si>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</si>
  <si>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</si>
  <si>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</si>
  <si>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</si>
  <si>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</si>
  <si>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</si>
  <si>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</si>
  <si>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</si>
  <si>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</si>
  <si>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</si>
  <si>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</si>
  <si>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</si>
  <si>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</si>
  <si>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</si>
  <si>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</si>
  <si>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</si>
  <si>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</si>
  <si>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</si>
  <si>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</si>
  <si>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</si>
  <si>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</si>
  <si>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</si>
  <si>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</si>
  <si>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</si>
  <si>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</si>
  <si>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</si>
  <si>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</si>
  <si>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</si>
  <si>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</si>
  <si>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</si>
  <si>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</si>
  <si>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</si>
  <si>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</si>
  <si>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</si>
  <si>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</si>
  <si>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</si>
  <si>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</si>
  <si>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</si>
  <si>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</si>
  <si>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</si>
  <si>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</si>
  <si>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</si>
  <si>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</si>
  <si>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</si>
  <si>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</si>
  <si>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</si>
  <si>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</si>
  <si>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</si>
  <si>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</si>
  <si>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</si>
  <si>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</si>
  <si>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</si>
  <si>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</si>
  <si>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</si>
  <si>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</si>
  <si>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</si>
  <si>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</si>
  <si>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</si>
  <si>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</si>
  <si>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</si>
  <si>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</si>
  <si>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</si>
  <si>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</si>
  <si>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</si>
  <si>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</si>
  <si>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</si>
  <si>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</si>
  <si>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</si>
  <si>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</si>
  <si>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</si>
  <si>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</si>
  <si>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</si>
  <si>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</si>
  <si>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</si>
  <si>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</si>
  <si>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</si>
  <si>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</si>
  <si>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</si>
  <si>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</si>
  <si>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</si>
  <si>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</si>
  <si>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</si>
  <si>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</si>
  <si>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</si>
  <si>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</si>
  <si>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</si>
  <si>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</si>
  <si>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</si>
  <si>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</si>
  <si>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</si>
  <si>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</si>
  <si>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</si>
  <si>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</si>
  <si>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</si>
  <si>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</si>
  <si>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</si>
  <si>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</si>
  <si>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</si>
  <si>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</si>
  <si>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</si>
  <si>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</si>
  <si>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</si>
  <si>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</si>
  <si>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</si>
  <si>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</si>
  <si>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</si>
  <si>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</si>
  <si>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</si>
  <si>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</si>
  <si>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</si>
  <si>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</si>
  <si>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</si>
  <si>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</si>
  <si>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</si>
  <si>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</si>
  <si>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</si>
  <si>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</si>
  <si>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</si>
  <si>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</si>
  <si>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</si>
  <si>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</si>
  <si>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</si>
  <si>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</si>
  <si>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</si>
  <si>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</si>
  <si>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</si>
  <si>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</si>
  <si>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</si>
  <si>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</si>
  <si>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</si>
  <si>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</si>
  <si>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</si>
  <si>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</si>
  <si>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</si>
  <si>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</si>
  <si>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</si>
  <si>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</si>
  <si>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</si>
  <si>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</si>
  <si>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</si>
  <si>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</si>
  <si>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</si>
  <si>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</si>
  <si>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</si>
  <si>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</si>
  <si>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</si>
  <si>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</si>
  <si>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</si>
  <si>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</si>
  <si>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</si>
  <si>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</si>
  <si>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</si>
  <si>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</si>
  <si>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</si>
  <si>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</si>
  <si>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</si>
  <si>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</si>
  <si>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</si>
  <si>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</si>
  <si>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</si>
  <si>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</si>
  <si>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</si>
  <si>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</si>
  <si>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</si>
  <si>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</si>
  <si>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</si>
  <si>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</si>
  <si>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</si>
  <si>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</si>
  <si>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</si>
  <si>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</si>
  <si>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</si>
  <si>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</si>
  <si>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</si>
  <si>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</si>
  <si>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</si>
  <si>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</si>
  <si>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</si>
  <si>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</si>
  <si>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</si>
  <si>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</si>
  <si>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</si>
  <si>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</si>
  <si>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</si>
  <si>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</si>
  <si>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</si>
  <si>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</si>
  <si>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</si>
  <si>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</si>
  <si>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</si>
  <si>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</si>
  <si>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</si>
  <si>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</si>
  <si>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</si>
  <si>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</si>
  <si>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</si>
  <si>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</si>
  <si>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</si>
  <si>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</si>
  <si>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</si>
  <si>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</si>
  <si>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</si>
  <si>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</si>
  <si>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</si>
  <si>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</si>
  <si>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</si>
  <si>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</si>
  <si>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</si>
  <si>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</si>
  <si>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</si>
  <si>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</si>
  <si>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</si>
  <si>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</si>
  <si>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</si>
  <si>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</si>
  <si>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</si>
  <si>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</si>
  <si>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</si>
  <si>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</si>
  <si>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</si>
  <si>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</si>
  <si>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</si>
  <si>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</si>
  <si>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</si>
  <si>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</si>
  <si>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</si>
  <si>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</si>
  <si>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</si>
  <si>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</si>
  <si>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</si>
  <si>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</si>
  <si>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</si>
  <si>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</si>
  <si>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</si>
  <si>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</si>
  <si>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</si>
  <si>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</si>
  <si>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</si>
  <si>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</si>
  <si>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</si>
  <si>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</si>
  <si>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</si>
  <si>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</si>
  <si>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</si>
  <si>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</si>
  <si>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</si>
  <si>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</si>
  <si>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</si>
  <si>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</si>
  <si>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</si>
  <si>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</si>
  <si>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</si>
  <si>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</si>
  <si>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</si>
  <si>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</si>
  <si>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</si>
  <si>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</si>
  <si>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</si>
  <si>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</si>
  <si>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</si>
  <si>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</si>
  <si>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</si>
  <si>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</si>
  <si>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</si>
  <si>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</si>
  <si>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</si>
  <si>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</si>
  <si>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</si>
  <si>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</si>
  <si>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</si>
  <si>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</si>
  <si>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</si>
  <si>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</si>
  <si>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</si>
  <si>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</si>
  <si>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</si>
  <si>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</si>
  <si>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</si>
  <si>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</si>
  <si>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</si>
  <si>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</si>
  <si>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</si>
  <si>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</si>
  <si>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</si>
  <si>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</si>
  <si>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</si>
  <si>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</si>
  <si>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</si>
  <si>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</si>
  <si>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</si>
  <si>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</si>
  <si>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</si>
  <si>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</si>
  <si>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</si>
  <si>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</si>
  <si>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</si>
  <si>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</si>
  <si>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</si>
  <si>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</si>
  <si>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</si>
  <si>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</si>
  <si>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</si>
  <si>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</si>
  <si>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</si>
  <si>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</si>
  <si>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</si>
  <si>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</si>
  <si>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</si>
  <si>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</si>
  <si>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</si>
  <si>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</si>
  <si>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</si>
  <si>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</si>
  <si>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</si>
  <si>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</si>
  <si>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</si>
  <si>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</si>
  <si>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</si>
  <si>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</si>
  <si>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</si>
  <si>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</si>
  <si>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</si>
  <si>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</si>
  <si>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</si>
  <si>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</si>
  <si>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</si>
  <si>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</si>
  <si>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</si>
  <si>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</si>
  <si>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</si>
  <si>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</si>
  <si>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</si>
  <si>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</si>
  <si>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</si>
  <si>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</si>
  <si>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</si>
  <si>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</si>
  <si>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</si>
  <si>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</si>
  <si>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</si>
  <si>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</si>
  <si>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</si>
  <si>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</si>
  <si>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</si>
  <si>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</si>
  <si>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</si>
  <si>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</si>
  <si>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</si>
  <si>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</si>
  <si>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</si>
  <si>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</si>
  <si>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</si>
  <si>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</si>
  <si>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</si>
  <si>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</si>
  <si>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</si>
  <si>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</si>
  <si>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</si>
  <si>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</si>
  <si>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</si>
  <si>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</si>
  <si>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</si>
  <si>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</si>
  <si>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</si>
  <si>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</si>
  <si>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</si>
  <si>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</si>
  <si>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</si>
  <si>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</si>
  <si>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</si>
  <si>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</si>
  <si>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</si>
  <si>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</si>
  <si>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</si>
  <si>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</si>
  <si>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</si>
  <si>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</si>
  <si>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</si>
  <si>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</si>
  <si>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</si>
  <si>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</si>
  <si>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</si>
  <si>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</si>
  <si>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</si>
  <si>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</si>
  <si>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</si>
  <si>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</si>
  <si>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</si>
  <si>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</si>
  <si>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</si>
  <si>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</si>
  <si>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</si>
  <si>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</si>
  <si>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</si>
  <si>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</si>
  <si>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</si>
  <si>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</si>
  <si>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</si>
  <si>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</si>
  <si>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</si>
  <si>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</si>
  <si>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</si>
  <si>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</si>
  <si>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</si>
  <si>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</si>
  <si>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</si>
  <si>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</si>
  <si>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</si>
  <si>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</si>
  <si>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</si>
  <si>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</si>
  <si>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</si>
  <si>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</si>
  <si>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</si>
  <si>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</si>
  <si>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</si>
  <si>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</si>
  <si>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</si>
  <si>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</si>
  <si>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</si>
  <si>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</si>
  <si>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</si>
  <si>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</si>
  <si>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</si>
  <si>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</si>
  <si>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</si>
  <si>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</si>
  <si>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</si>
  <si>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</si>
  <si>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</si>
  <si>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</si>
  <si>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</si>
  <si>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</si>
  <si>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</si>
  <si>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</si>
  <si>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</si>
  <si>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</si>
  <si>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</si>
  <si>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</si>
  <si>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</si>
  <si>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</si>
  <si>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</si>
  <si>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</si>
  <si>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</si>
  <si>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</si>
  <si>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</si>
  <si>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</si>
  <si>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</si>
  <si>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</si>
  <si>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</si>
  <si>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</si>
  <si>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</si>
  <si>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</si>
  <si>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</si>
  <si>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</si>
  <si>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</si>
  <si>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</si>
  <si>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</si>
  <si>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</si>
  <si>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</si>
  <si>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</si>
  <si>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</si>
  <si>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</si>
  <si>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</si>
  <si>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</si>
  <si>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</si>
  <si>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</si>
  <si>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</si>
  <si>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</si>
  <si>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</si>
  <si>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</si>
  <si>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</si>
  <si>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</si>
  <si>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</si>
  <si>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</si>
  <si>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</si>
  <si>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</si>
  <si>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</si>
  <si>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</si>
  <si>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</si>
  <si>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</si>
  <si>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</si>
  <si>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</si>
  <si>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</si>
  <si>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</si>
  <si>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</si>
  <si>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</si>
  <si>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</si>
  <si>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</si>
  <si>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</si>
  <si>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</si>
  <si>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</si>
  <si>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</si>
  <si>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</si>
  <si>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</si>
  <si>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</si>
  <si>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</si>
  <si>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</si>
  <si>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</si>
  <si>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</si>
  <si>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</si>
  <si>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</si>
  <si>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</si>
  <si>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</si>
  <si>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</si>
  <si>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</si>
  <si>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</si>
  <si>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</si>
  <si>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</si>
  <si>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</si>
  <si>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</si>
  <si>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</si>
  <si>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</si>
  <si>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</si>
  <si>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</si>
  <si>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</si>
  <si>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</si>
  <si>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</si>
  <si>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</si>
  <si>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</si>
  <si>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</si>
  <si>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</si>
  <si>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</si>
  <si>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</si>
  <si>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</si>
  <si>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</si>
  <si>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</si>
  <si>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</si>
  <si>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</si>
  <si>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</si>
  <si>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</si>
  <si>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</si>
  <si>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</si>
  <si>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</si>
  <si>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</si>
  <si>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</si>
  <si>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</si>
  <si>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</si>
  <si>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</si>
  <si>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</si>
  <si>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</si>
  <si>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</si>
  <si>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</si>
  <si>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</si>
  <si>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</si>
  <si>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</si>
  <si>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</si>
  <si>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</si>
  <si>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</si>
  <si>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</si>
  <si>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</si>
  <si>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</si>
  <si>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</si>
  <si>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</si>
  <si>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</si>
  <si>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</si>
  <si>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</si>
  <si>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</si>
  <si>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</si>
  <si>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</si>
  <si>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</si>
  <si>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</si>
  <si>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</si>
  <si>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</si>
  <si>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</si>
  <si>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</si>
  <si>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</si>
  <si>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</si>
  <si>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</si>
  <si>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</si>
  <si>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</si>
  <si>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</si>
  <si>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</si>
  <si>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</si>
  <si>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</si>
  <si>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</si>
  <si>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</si>
  <si>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</si>
  <si>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</si>
  <si>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</si>
  <si>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</si>
  <si>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</si>
  <si>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</si>
  <si>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</si>
  <si>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</si>
  <si>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</si>
  <si>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</si>
  <si>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</si>
  <si>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</si>
  <si>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</si>
  <si>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</si>
  <si>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</si>
  <si>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</si>
  <si>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</si>
  <si>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</si>
  <si>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</si>
  <si>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</si>
  <si>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</si>
  <si>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</si>
  <si>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</si>
  <si>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</si>
  <si>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</si>
  <si>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</si>
  <si>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</si>
  <si>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</si>
  <si>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</si>
  <si>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</si>
  <si>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</si>
  <si>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</si>
  <si>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</si>
  <si>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</si>
  <si>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</si>
  <si>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</si>
  <si>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</si>
  <si>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</si>
  <si>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</si>
  <si>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</si>
  <si>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</si>
  <si>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</si>
  <si>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</si>
  <si>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</si>
  <si>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</si>
  <si>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</si>
  <si>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</si>
  <si>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</si>
  <si>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</si>
  <si>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</si>
  <si>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</si>
  <si>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</si>
  <si>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</si>
  <si>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</si>
  <si>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</si>
  <si>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</si>
  <si>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</si>
  <si>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</si>
  <si>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</si>
  <si>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</si>
  <si>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</si>
  <si>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</si>
  <si>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</si>
  <si>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</si>
  <si>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</si>
  <si>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</si>
  <si>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</si>
  <si>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</si>
  <si>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</si>
  <si>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</si>
  <si>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</si>
  <si>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</si>
  <si>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</si>
  <si>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</si>
  <si>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</si>
  <si>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</si>
  <si>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</si>
  <si>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</si>
  <si>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</si>
  <si>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</si>
  <si>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</si>
  <si>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</si>
  <si>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</si>
  <si>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</si>
  <si>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</si>
  <si>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</si>
  <si>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</si>
  <si>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</si>
  <si>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</si>
  <si>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</si>
  <si>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</si>
  <si>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</si>
  <si>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</si>
  <si>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</si>
  <si>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</si>
  <si>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</si>
  <si>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</si>
  <si>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</si>
  <si>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</si>
  <si>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</si>
  <si>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</si>
  <si>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</si>
  <si>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</si>
  <si>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</si>
  <si>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</si>
  <si>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</si>
  <si>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</si>
  <si>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</si>
  <si>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</si>
  <si>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</si>
  <si>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</si>
  <si>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</si>
  <si>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</si>
  <si>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</si>
  <si>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</si>
  <si>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</si>
  <si>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</si>
  <si>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</si>
  <si>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</si>
  <si>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</si>
  <si>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</si>
  <si>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</si>
  <si>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</si>
  <si>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</si>
  <si>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</si>
  <si>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</si>
  <si>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</si>
  <si>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</si>
  <si>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</si>
  <si>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</si>
  <si>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</si>
  <si>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</si>
  <si>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</si>
  <si>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</si>
  <si>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</si>
  <si>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</si>
  <si>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</si>
  <si>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</si>
  <si>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</si>
  <si>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</si>
  <si>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</si>
  <si>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</si>
  <si>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</si>
  <si>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</si>
  <si>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</si>
  <si>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</si>
  <si>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</si>
  <si>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</si>
  <si>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</si>
  <si>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</si>
  <si>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</si>
  <si>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</si>
  <si>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</si>
  <si>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</si>
  <si>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</si>
  <si>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</si>
  <si>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</si>
  <si>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</si>
  <si>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</si>
  <si>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</si>
  <si>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</si>
  <si>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</si>
  <si>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</si>
  <si>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</si>
  <si>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</si>
  <si>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</si>
  <si>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</si>
  <si>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</si>
  <si>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</si>
  <si>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</si>
  <si>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</si>
  <si>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</si>
  <si>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</si>
  <si>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</si>
  <si>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</si>
  <si>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</si>
  <si>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</si>
  <si>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</si>
  <si>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</si>
  <si>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</si>
  <si>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</si>
  <si>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</si>
  <si>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</si>
  <si>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</si>
  <si>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</si>
  <si>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</si>
  <si>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</si>
  <si>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</si>
  <si>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</si>
  <si>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</si>
  <si>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</si>
  <si>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</si>
  <si>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</si>
  <si>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</si>
  <si>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</si>
  <si>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</si>
  <si>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</si>
  <si>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</si>
  <si>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</si>
  <si>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</si>
  <si>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</si>
  <si>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</si>
  <si>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</si>
  <si>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</si>
  <si>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</si>
  <si>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</si>
  <si>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</si>
  <si>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</si>
  <si>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</si>
  <si>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</si>
  <si>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</si>
  <si>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</si>
  <si>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</si>
  <si>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</si>
  <si>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</si>
  <si>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</si>
  <si>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</si>
  <si>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</si>
  <si>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</si>
  <si>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</si>
  <si>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</si>
  <si>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</si>
  <si>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</si>
  <si>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</si>
  <si>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</si>
  <si>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</si>
  <si>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</si>
  <si>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</si>
  <si>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</si>
  <si>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</si>
  <si>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</si>
  <si>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</si>
  <si>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</si>
  <si>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</si>
  <si>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</si>
  <si>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</si>
  <si>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</si>
  <si>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</si>
  <si>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</si>
  <si>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</si>
  <si>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</si>
  <si>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</si>
  <si>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</si>
  <si>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</si>
  <si>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</si>
  <si>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</si>
  <si>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</si>
  <si>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</si>
  <si>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</si>
  <si>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</si>
  <si>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</si>
  <si>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</si>
  <si>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</si>
  <si>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</si>
  <si>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</si>
  <si>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</si>
  <si>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</si>
  <si>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</si>
  <si>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</si>
  <si>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</si>
  <si>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</si>
  <si>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</si>
  <si>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</si>
  <si>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</si>
  <si>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</si>
  <si>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</si>
  <si>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</si>
  <si>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</si>
  <si>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</si>
  <si>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</si>
  <si>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</si>
  <si>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</si>
  <si>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</si>
  <si>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</si>
  <si>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</si>
  <si>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</si>
  <si>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</si>
  <si>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</si>
  <si>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</si>
  <si>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</si>
  <si>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</si>
  <si>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</si>
  <si>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</si>
  <si>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</si>
  <si>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</si>
  <si>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</si>
  <si>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</si>
  <si>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</si>
  <si>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</si>
  <si>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</si>
  <si>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</si>
  <si>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</si>
  <si>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</si>
  <si>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</si>
  <si>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</si>
  <si>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</si>
  <si>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</si>
  <si>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</si>
  <si>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</si>
  <si>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</si>
  <si>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</si>
  <si>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</si>
  <si>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</si>
  <si>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</si>
  <si>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</si>
  <si>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</si>
  <si>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</si>
  <si>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</si>
  <si>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</si>
  <si>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</si>
  <si>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</si>
  <si>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</si>
  <si>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</si>
  <si>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</si>
  <si>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</si>
  <si>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</si>
  <si>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</si>
  <si>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</si>
  <si>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</si>
  <si>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</si>
  <si>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</si>
  <si>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</si>
  <si>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</si>
  <si>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</si>
  <si>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</si>
  <si>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</si>
  <si>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</si>
  <si>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</si>
  <si>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</si>
  <si>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</si>
  <si>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</si>
  <si>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</si>
  <si>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</si>
  <si>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</si>
  <si>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</si>
  <si>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</si>
  <si>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</si>
  <si>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</si>
  <si>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</si>
  <si>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</si>
  <si>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</si>
  <si>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</si>
  <si>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</si>
  <si>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</si>
  <si>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</si>
  <si>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</si>
  <si>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</si>
  <si>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</si>
  <si>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</si>
  <si>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</si>
  <si>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</si>
  <si>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</si>
  <si>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</si>
  <si>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</si>
  <si>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</si>
  <si>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</si>
  <si>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</si>
  <si>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</si>
  <si>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</si>
  <si>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</si>
  <si>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</si>
  <si>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</si>
  <si>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</si>
  <si>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</si>
  <si>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</si>
  <si>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</si>
  <si>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</si>
  <si>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</si>
  <si>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</si>
  <si>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</si>
  <si>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</si>
  <si>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</si>
  <si>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</si>
  <si>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</si>
  <si>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</si>
  <si>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</si>
  <si>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</si>
  <si>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</si>
  <si>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</si>
  <si>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</si>
  <si>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</si>
  <si>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</si>
  <si>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</si>
  <si>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</si>
  <si>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</si>
  <si>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</si>
  <si>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</si>
  <si>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</si>
  <si>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</si>
  <si>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</si>
  <si>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</si>
  <si>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</si>
  <si>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</si>
  <si>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</si>
  <si>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</si>
  <si>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</si>
  <si>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</si>
  <si>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</si>
  <si>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</si>
  <si>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</si>
  <si>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</si>
  <si>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</si>
  <si>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</si>
  <si>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</si>
  <si>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</si>
  <si>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</si>
  <si>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</si>
  <si>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</si>
  <si>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</si>
  <si>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</si>
  <si>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</si>
  <si>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</si>
  <si>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</si>
  <si>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</si>
  <si>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</si>
  <si>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</si>
  <si>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</si>
  <si>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</si>
  <si>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</si>
  <si>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</si>
  <si>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</si>
  <si>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</si>
  <si>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</si>
  <si>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</si>
  <si>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</si>
  <si>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</si>
  <si>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</si>
  <si>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</si>
  <si>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</si>
  <si>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</si>
  <si>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</si>
  <si>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</si>
  <si>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</si>
  <si>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</si>
  <si>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</si>
  <si>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</si>
  <si>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</si>
  <si>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</si>
  <si>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</si>
  <si>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</si>
  <si>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</si>
  <si>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</si>
  <si>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</si>
  <si>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</si>
  <si>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</si>
  <si>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</si>
  <si>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</si>
  <si>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</si>
  <si>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</si>
  <si>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</si>
  <si>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</si>
  <si>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</si>
  <si>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</si>
  <si>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</si>
  <si>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</si>
  <si>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</si>
  <si>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</si>
  <si>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</si>
  <si>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</si>
  <si>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</si>
  <si>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</si>
  <si>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</si>
  <si>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</si>
  <si>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</si>
  <si>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</si>
  <si>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</si>
  <si>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</si>
  <si>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</si>
  <si>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</si>
  <si>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</si>
  <si>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</si>
  <si>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</si>
  <si>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</si>
  <si>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</si>
  <si>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</si>
  <si>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</si>
  <si>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</si>
  <si>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</si>
  <si>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</si>
  <si>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</si>
  <si>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</si>
  <si>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</si>
  <si>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</si>
  <si>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</si>
  <si>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</si>
  <si>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</si>
  <si>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</si>
  <si>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</si>
  <si>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</si>
  <si>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</si>
  <si>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</si>
  <si>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</si>
  <si>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</si>
  <si>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</si>
  <si>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</si>
  <si>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</si>
  <si>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</si>
  <si>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</si>
  <si>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</si>
  <si>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</si>
  <si>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</si>
  <si>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</si>
  <si>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</si>
  <si>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</si>
  <si>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</si>
  <si>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</si>
  <si>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</si>
  <si>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</si>
  <si>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</si>
  <si>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</si>
  <si>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</si>
  <si>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</si>
  <si>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</si>
  <si>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</si>
  <si>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</si>
  <si>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</si>
  <si>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</si>
  <si>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</si>
  <si>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</si>
  <si>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</si>
  <si>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</si>
  <si>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</si>
  <si>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</si>
  <si>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</si>
  <si>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</si>
  <si>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</si>
  <si>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</si>
  <si>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</si>
  <si>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</si>
  <si>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</si>
  <si>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</si>
  <si>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</si>
  <si>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</si>
  <si>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</si>
  <si>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</si>
  <si>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</si>
  <si>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</si>
  <si>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</si>
  <si>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</si>
  <si>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</si>
  <si>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</si>
  <si>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</si>
  <si>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</si>
  <si>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</si>
  <si>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</si>
  <si>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</si>
  <si>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</si>
  <si>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</si>
  <si>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</si>
  <si>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</si>
  <si>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</si>
  <si>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</si>
  <si>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</si>
  <si>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</si>
  <si>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</si>
  <si>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</si>
  <si>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</si>
  <si>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</si>
  <si>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</si>
  <si>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</si>
  <si>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</si>
  <si>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</si>
  <si>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</si>
  <si>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</si>
  <si>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</si>
  <si>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</si>
  <si>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</si>
  <si>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</si>
  <si>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</si>
  <si>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</si>
  <si>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</si>
  <si>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</si>
  <si>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</si>
  <si>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</si>
  <si>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</si>
  <si>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</si>
  <si>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</si>
  <si>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</si>
  <si>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</si>
  <si>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</si>
  <si>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</si>
  <si>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</si>
  <si>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</si>
  <si>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</si>
  <si>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</si>
  <si>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</si>
  <si>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</si>
  <si>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</si>
  <si>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</si>
  <si>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</si>
  <si>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</si>
  <si>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</si>
  <si>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</si>
  <si>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</si>
  <si>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</si>
  <si>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</si>
  <si>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</si>
  <si>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</si>
  <si>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</si>
  <si>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</si>
  <si>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</si>
  <si>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</si>
  <si>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</si>
  <si>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</si>
  <si>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</si>
  <si>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</si>
  <si>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</si>
  <si>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</si>
  <si>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</si>
  <si>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</si>
  <si>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</si>
  <si>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</si>
  <si>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</si>
  <si>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</si>
  <si>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</si>
  <si>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</si>
  <si>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</si>
  <si>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</si>
  <si>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</si>
  <si>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</si>
  <si>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</si>
  <si>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</si>
  <si>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</si>
  <si>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</si>
  <si>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</si>
  <si>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</si>
  <si>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</si>
  <si>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</si>
  <si>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</si>
  <si>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</si>
  <si>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</si>
  <si>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</si>
  <si>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</si>
  <si>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</si>
  <si>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</si>
  <si>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</si>
  <si>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</si>
  <si>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</si>
  <si>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</si>
  <si>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</si>
  <si>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</si>
  <si>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</si>
  <si>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</si>
  <si>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</si>
  <si>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</si>
  <si>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</si>
  <si>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</si>
  <si>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</si>
  <si>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</si>
  <si>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</si>
  <si>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</si>
  <si>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</si>
  <si>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</si>
  <si>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</si>
  <si>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</si>
  <si>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</si>
  <si>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</si>
  <si>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</si>
  <si>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</si>
  <si>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</si>
  <si>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</si>
  <si>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</si>
  <si>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</si>
  <si>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</si>
  <si>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</si>
  <si>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</si>
  <si>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</si>
  <si>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</si>
  <si>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</si>
  <si>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</si>
  <si>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</si>
  <si>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</si>
  <si>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</si>
  <si>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</si>
  <si>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</si>
  <si>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</si>
  <si>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</si>
  <si>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</si>
  <si>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</si>
  <si>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</si>
  <si>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</si>
  <si>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</si>
  <si>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</si>
  <si>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</si>
  <si>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</si>
  <si>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</si>
  <si>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</si>
  <si>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</si>
  <si>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</si>
  <si>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</si>
  <si>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</si>
  <si>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</si>
  <si>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</si>
  <si>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</si>
  <si>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</si>
  <si>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</si>
  <si>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</si>
  <si>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</si>
  <si>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</si>
  <si>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</si>
  <si>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</si>
  <si>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</si>
  <si>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</si>
  <si>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</si>
  <si>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</si>
  <si>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</si>
  <si>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</si>
  <si>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</si>
  <si>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</si>
  <si>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</si>
  <si>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</si>
  <si>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</si>
  <si>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</si>
  <si>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</si>
  <si>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</si>
  <si>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</si>
  <si>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</si>
  <si>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</si>
  <si>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</si>
  <si>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</si>
  <si>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</si>
  <si>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</si>
  <si>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</si>
  <si>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</si>
  <si>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</si>
  <si>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</si>
  <si>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</si>
  <si>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</si>
  <si>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</si>
  <si>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</si>
  <si>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</si>
  <si>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</si>
  <si>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</si>
  <si>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</si>
  <si>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</si>
  <si>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</si>
  <si>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</si>
  <si>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</si>
  <si>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</si>
  <si>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</si>
  <si>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</si>
  <si>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</si>
  <si>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</si>
  <si>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</si>
  <si>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</si>
  <si>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</si>
  <si>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</si>
  <si>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</si>
  <si>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</si>
  <si>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</si>
  <si>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</si>
  <si>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</si>
  <si>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</si>
  <si>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</si>
  <si>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</si>
  <si>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</si>
  <si>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</si>
  <si>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</si>
  <si>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</si>
  <si>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</si>
  <si>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</si>
  <si>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</si>
  <si>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</si>
  <si>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</si>
  <si>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</si>
  <si>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</si>
  <si>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</si>
  <si>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</si>
  <si>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</si>
  <si>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</si>
  <si>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</si>
  <si>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</si>
  <si>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</si>
  <si>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</si>
  <si>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</si>
  <si>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</si>
  <si>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</si>
  <si>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</si>
  <si>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</si>
  <si>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</si>
  <si>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</si>
  <si>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</si>
  <si>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</si>
  <si>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</si>
  <si>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</si>
  <si>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</si>
  <si>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</si>
  <si>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</si>
  <si>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</si>
  <si>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</si>
  <si>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</si>
  <si>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</si>
  <si>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</si>
  <si>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</si>
  <si>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</si>
  <si>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</si>
  <si>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</si>
  <si>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</si>
  <si>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</si>
  <si>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</si>
  <si>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</si>
  <si>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</si>
  <si>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</si>
  <si>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</si>
  <si>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</si>
  <si>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</si>
  <si>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</si>
  <si>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</si>
  <si>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</si>
  <si>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</si>
  <si>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</si>
  <si>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</si>
  <si>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</si>
  <si>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</si>
  <si>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</si>
  <si>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</si>
  <si>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</si>
  <si>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</si>
  <si>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</si>
  <si>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</si>
  <si>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</si>
  <si>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</si>
  <si>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</si>
  <si>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</si>
  <si>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</si>
  <si>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</si>
  <si>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</si>
  <si>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</si>
  <si>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</si>
  <si>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</si>
  <si>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</si>
  <si>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</si>
  <si>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</si>
  <si>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</si>
  <si>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</si>
  <si>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</si>
  <si>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</si>
  <si>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</si>
  <si>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</si>
  <si>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</si>
  <si>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</si>
  <si>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</si>
  <si>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</si>
  <si>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</si>
  <si>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</si>
  <si>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</si>
  <si>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</si>
  <si>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</si>
  <si>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</si>
  <si>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</si>
  <si>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</si>
  <si>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</si>
  <si>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</si>
  <si>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</si>
  <si>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</si>
  <si>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</si>
  <si>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</si>
  <si>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</si>
  <si>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</si>
  <si>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</si>
  <si>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</si>
  <si>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</si>
  <si>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</si>
  <si>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</si>
  <si>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</si>
  <si>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</si>
  <si>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</si>
  <si>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</si>
  <si>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</si>
  <si>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</si>
  <si>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</si>
  <si>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</si>
  <si>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</si>
  <si>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</si>
  <si>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</si>
  <si>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</si>
  <si>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</si>
  <si>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</si>
  <si>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</si>
  <si>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</si>
  <si>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</si>
  <si>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</si>
  <si>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</si>
  <si>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</si>
  <si>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</si>
  <si>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</si>
  <si>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</si>
  <si>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</si>
  <si>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</si>
  <si>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</si>
  <si>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</si>
  <si>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</si>
  <si>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</si>
  <si>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</si>
  <si>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</si>
  <si>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</si>
  <si>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</si>
  <si>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</si>
  <si>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</si>
  <si>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</si>
  <si>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</si>
  <si>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</si>
  <si>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</si>
  <si>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</si>
  <si>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</si>
  <si>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</si>
  <si>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</si>
  <si>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</si>
  <si>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</si>
  <si>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</si>
  <si>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</si>
  <si>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</si>
  <si>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</si>
  <si>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</si>
  <si>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</si>
  <si>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</si>
  <si>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</si>
  <si>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</si>
  <si>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</si>
  <si>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</si>
  <si>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</si>
  <si>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</si>
  <si>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</si>
  <si>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</si>
  <si>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</si>
  <si>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</si>
  <si>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</si>
  <si>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</si>
  <si>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</si>
  <si>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</si>
  <si>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</si>
  <si>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</si>
  <si>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</si>
  <si>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</si>
  <si>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</si>
  <si>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</si>
  <si>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</si>
  <si>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</si>
  <si>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</si>
  <si>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</si>
  <si>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</si>
  <si>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</si>
  <si>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</si>
  <si>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</si>
  <si>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</si>
  <si>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</si>
  <si>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</si>
  <si>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</si>
  <si>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</si>
  <si>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</si>
  <si>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</si>
  <si>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</si>
  <si>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</si>
  <si>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</si>
  <si>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</si>
  <si>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</si>
  <si>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</si>
  <si>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</si>
  <si>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</si>
  <si>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</si>
  <si>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</si>
  <si>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</si>
  <si>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</si>
  <si>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</si>
  <si>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</si>
  <si>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</si>
  <si>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</si>
  <si>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</si>
  <si>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</si>
  <si>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</si>
  <si>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</si>
  <si>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</si>
  <si>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</si>
  <si>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</si>
  <si>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</si>
  <si>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</si>
  <si>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</si>
  <si>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</si>
  <si>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</si>
  <si>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</si>
  <si>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</si>
  <si>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</si>
  <si>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</si>
  <si>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</si>
  <si>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</si>
  <si>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</si>
  <si>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</si>
  <si>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</si>
  <si>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</si>
  <si>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</si>
  <si>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</si>
  <si>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</si>
  <si>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</si>
  <si>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</si>
  <si>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</si>
  <si>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</si>
  <si>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</si>
  <si>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</si>
  <si>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</si>
  <si>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</si>
  <si>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</si>
  <si>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</si>
  <si>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</si>
  <si>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</si>
  <si>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</si>
  <si>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</si>
  <si>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</si>
  <si>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</si>
  <si>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</si>
  <si>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</si>
  <si>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</si>
  <si>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</si>
  <si>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</si>
  <si>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</si>
  <si>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</si>
  <si>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</si>
  <si>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</si>
  <si>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</si>
  <si>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</si>
  <si>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</si>
  <si>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</si>
  <si>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</si>
  <si>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</si>
  <si>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</si>
  <si>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</si>
  <si>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</si>
  <si>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</si>
  <si>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</si>
  <si>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</si>
  <si>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</si>
  <si>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</si>
  <si>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</si>
  <si>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</si>
  <si>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</si>
  <si>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</si>
  <si>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</si>
  <si>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</si>
  <si>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</si>
  <si>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</si>
  <si>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</si>
  <si>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</si>
  <si>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</si>
  <si>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</si>
  <si>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</si>
  <si>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</si>
  <si>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</si>
  <si>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</si>
  <si>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</si>
  <si>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</si>
  <si>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</si>
  <si>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</si>
  <si>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</si>
  <si>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</si>
  <si>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</si>
  <si>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</si>
  <si>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</si>
  <si>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</si>
  <si>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</si>
  <si>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</si>
  <si>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</si>
  <si>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</si>
  <si>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</si>
  <si>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</si>
  <si>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</si>
  <si>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</si>
  <si>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</si>
  <si>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</si>
  <si>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</si>
  <si>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</si>
  <si>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</si>
  <si>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</si>
  <si>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</si>
  <si>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</si>
  <si>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</si>
  <si>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</si>
  <si>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</si>
  <si>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</si>
  <si>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</si>
  <si>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</si>
  <si>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</si>
  <si>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</si>
  <si>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</si>
  <si>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</si>
  <si>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</si>
  <si>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</si>
  <si>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</si>
  <si>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</si>
  <si>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</si>
  <si>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</si>
  <si>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</si>
  <si>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</si>
  <si>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</si>
  <si>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</si>
  <si>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</si>
  <si>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</si>
  <si>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</si>
  <si>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</si>
  <si>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</si>
  <si>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</si>
  <si>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</si>
  <si>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</si>
  <si>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</si>
  <si>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</si>
  <si>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</si>
  <si>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</si>
  <si>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</si>
  <si>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</si>
  <si>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</si>
  <si>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</si>
  <si>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</si>
  <si>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</si>
  <si>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</si>
  <si>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</si>
  <si>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</si>
  <si>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</si>
  <si>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</si>
  <si>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</si>
  <si>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</si>
  <si>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</si>
  <si>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</si>
  <si>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</si>
  <si>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</si>
  <si>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</si>
  <si>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</si>
  <si>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</si>
  <si>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</si>
  <si>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</si>
  <si>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</si>
  <si>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</si>
  <si>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</si>
  <si>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</si>
  <si>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</si>
  <si>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</si>
  <si>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</si>
  <si>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</si>
  <si>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</si>
  <si>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</si>
  <si>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</si>
  <si>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</si>
  <si>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</si>
  <si>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</si>
  <si>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</si>
  <si>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</si>
  <si>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</si>
  <si>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</si>
  <si>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</si>
  <si>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</si>
  <si>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</si>
  <si>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</si>
  <si>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</si>
  <si>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</si>
  <si>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</si>
  <si>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</si>
  <si>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</si>
  <si>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</si>
  <si>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</si>
  <si>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</si>
  <si>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</si>
  <si>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</si>
  <si>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</si>
  <si>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</si>
  <si>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</si>
  <si>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</si>
  <si>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</si>
  <si>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</si>
  <si>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</si>
  <si>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</si>
  <si>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</si>
  <si>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</si>
  <si>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</si>
  <si>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</si>
  <si>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</si>
  <si>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</si>
  <si>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</si>
  <si>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</si>
  <si>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</si>
  <si>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</si>
  <si>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</si>
  <si>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</si>
  <si>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</si>
  <si>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</si>
  <si>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</si>
  <si>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</si>
  <si>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</si>
  <si>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</si>
  <si>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</si>
  <si>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</si>
  <si>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</si>
  <si>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</si>
  <si>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</si>
  <si>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</si>
  <si>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</si>
  <si>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</si>
  <si>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</si>
  <si>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</si>
  <si>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</si>
  <si>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</si>
  <si>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</si>
  <si>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</si>
  <si>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</si>
  <si>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</si>
  <si>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</si>
  <si>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</si>
  <si>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</si>
  <si>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</si>
  <si>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</si>
  <si>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</si>
  <si>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</si>
  <si>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</si>
  <si>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</si>
  <si>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</si>
  <si>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</si>
  <si>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</si>
  <si>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</si>
  <si>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</si>
  <si>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</si>
  <si>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</si>
  <si>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</si>
  <si>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</si>
  <si>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</si>
  <si>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</si>
  <si>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</si>
  <si>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</si>
  <si>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</si>
  <si>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</si>
  <si>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</si>
  <si>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</si>
  <si>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</si>
  <si>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</si>
  <si>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</si>
  <si>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</si>
  <si>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</si>
  <si>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</si>
  <si>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</si>
  <si>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</si>
  <si>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</si>
  <si>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</si>
  <si>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</si>
  <si>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</si>
  <si>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</si>
  <si>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</si>
  <si>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</si>
  <si>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</si>
  <si>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</si>
  <si>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</si>
  <si>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</si>
  <si>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</si>
  <si>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</si>
  <si>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</si>
  <si>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</si>
  <si>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</si>
  <si>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</si>
  <si>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</si>
  <si>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</si>
  <si>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</si>
  <si>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</si>
  <si>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</si>
  <si>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</si>
  <si>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</si>
  <si>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</si>
  <si>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</si>
  <si>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</si>
  <si>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</si>
  <si>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</si>
  <si>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</si>
  <si>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</si>
  <si>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</si>
  <si>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</si>
  <si>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</si>
  <si>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</si>
  <si>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</si>
  <si>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</si>
  <si>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</si>
  <si>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</si>
  <si>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</si>
  <si>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</si>
  <si>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</si>
  <si>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</si>
  <si>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</si>
  <si>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</si>
  <si>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</si>
  <si>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</si>
  <si>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</si>
  <si>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</si>
  <si>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</si>
  <si>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</si>
  <si>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</si>
  <si>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</si>
  <si>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</si>
  <si>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</si>
  <si>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</si>
  <si>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</si>
  <si>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</si>
  <si>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</si>
  <si>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</si>
  <si>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</si>
  <si>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</si>
  <si>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</si>
  <si>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</si>
  <si>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</si>
  <si>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</si>
  <si>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</si>
  <si>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</si>
  <si>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</si>
  <si>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</si>
  <si>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</si>
  <si>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</si>
  <si>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</si>
  <si>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</si>
  <si>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</si>
  <si>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</si>
  <si>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</si>
  <si>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</si>
  <si>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</si>
  <si>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</si>
  <si>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</si>
  <si>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</si>
  <si>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</si>
  <si>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</si>
  <si>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</si>
  <si>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</si>
  <si>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</si>
  <si>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</si>
  <si>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</si>
  <si>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</si>
  <si>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</si>
  <si>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</si>
  <si>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</si>
  <si>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</si>
  <si>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</si>
  <si>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</si>
  <si>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</si>
  <si>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</si>
  <si>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</si>
  <si>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</si>
  <si>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</si>
  <si>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</si>
  <si>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</si>
  <si>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</si>
  <si>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</si>
  <si>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</si>
  <si>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</si>
  <si>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</si>
  <si>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</si>
  <si>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</si>
  <si>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</si>
  <si>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</si>
  <si>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</si>
  <si>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</si>
  <si>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</si>
  <si>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</si>
  <si>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</si>
  <si>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</si>
  <si>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</si>
  <si>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</si>
  <si>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</si>
  <si>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</si>
  <si>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</si>
  <si>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</si>
  <si>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</si>
  <si>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</si>
  <si>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</si>
  <si>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</si>
  <si>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</si>
  <si>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</si>
  <si>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</si>
  <si>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</si>
  <si>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</si>
  <si>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</si>
  <si>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</si>
  <si>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</si>
  <si>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</si>
  <si>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</si>
  <si>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</si>
  <si>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</si>
  <si>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</si>
  <si>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</si>
  <si>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</si>
  <si>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</si>
  <si>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</si>
  <si>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</si>
  <si>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</si>
  <si>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</si>
  <si>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</si>
  <si>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</si>
  <si>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</si>
  <si>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</si>
  <si>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</si>
  <si>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</si>
  <si>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</si>
  <si>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</si>
  <si>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</si>
  <si>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</si>
  <si>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</si>
  <si>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</si>
  <si>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</si>
  <si>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</si>
  <si>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</si>
  <si>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</si>
  <si>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</si>
  <si>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</si>
  <si>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</si>
  <si>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</si>
  <si>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</si>
  <si>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</si>
  <si>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</si>
  <si>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</si>
  <si>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</si>
  <si>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</si>
  <si>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</si>
  <si>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</si>
  <si>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</si>
  <si>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</si>
  <si>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</si>
  <si>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</si>
  <si>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</si>
  <si>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</si>
  <si>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</si>
  <si>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</si>
  <si>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</si>
  <si>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</si>
  <si>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</si>
  <si>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</si>
  <si>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</si>
  <si>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</si>
  <si>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</si>
  <si>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</si>
  <si>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</si>
  <si>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</si>
  <si>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</si>
  <si>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</si>
  <si>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</si>
  <si>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</si>
  <si>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</si>
  <si>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</si>
  <si>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</si>
  <si>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</si>
  <si>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</si>
  <si>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</si>
  <si>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</si>
  <si>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</si>
  <si>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</si>
  <si>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</si>
  <si>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</si>
  <si>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</si>
  <si>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</si>
  <si>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</si>
  <si>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</si>
  <si>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</si>
  <si>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</si>
  <si>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</si>
  <si>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</si>
  <si>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</si>
  <si>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</si>
  <si>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</si>
  <si>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</si>
  <si>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</si>
  <si>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</si>
  <si>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</si>
  <si>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</si>
  <si>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</si>
  <si>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</si>
  <si>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</si>
  <si>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</si>
  <si>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</si>
  <si>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</si>
  <si>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</si>
  <si>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</si>
  <si>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</si>
  <si>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</si>
  <si>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</si>
  <si>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</si>
  <si>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</si>
  <si>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</si>
  <si>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</si>
  <si>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</si>
  <si>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</si>
  <si>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</si>
  <si>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</si>
  <si>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</si>
  <si>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</si>
  <si>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</si>
  <si>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</si>
  <si>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</si>
  <si>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</si>
  <si>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</si>
  <si>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</si>
  <si>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</si>
  <si>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</si>
  <si>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</si>
  <si>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</si>
  <si>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</si>
  <si>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</si>
  <si>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</si>
  <si>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</si>
  <si>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</si>
  <si>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</si>
  <si>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</si>
  <si>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</si>
  <si>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</si>
  <si>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</si>
  <si>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</si>
  <si>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</si>
  <si>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</si>
  <si>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</si>
  <si>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</si>
  <si>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</si>
  <si>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</si>
  <si>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</si>
  <si>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</si>
  <si>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</si>
  <si>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</si>
  <si>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</si>
  <si>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</si>
  <si>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</si>
  <si>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</si>
  <si>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</si>
  <si>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</si>
  <si>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</si>
  <si>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</si>
  <si>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</si>
  <si>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</si>
  <si>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</si>
  <si>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</si>
  <si>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</si>
  <si>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</si>
  <si>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</si>
  <si>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</si>
  <si>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</si>
  <si>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</si>
  <si>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</si>
  <si>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</si>
  <si>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</si>
  <si>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</si>
  <si>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</si>
  <si>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</si>
  <si>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</si>
  <si>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</si>
  <si>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</si>
  <si>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</si>
  <si>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</si>
  <si>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</si>
  <si>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</si>
  <si>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</si>
  <si>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</si>
  <si>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</si>
  <si>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</si>
  <si>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</si>
  <si>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</si>
  <si>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</si>
  <si>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</si>
  <si>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</si>
  <si>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</si>
  <si>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</si>
  <si>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</si>
  <si>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</si>
  <si>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</si>
  <si>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</si>
  <si>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</si>
  <si>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</si>
  <si>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</si>
  <si>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</si>
  <si>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</si>
  <si>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</si>
  <si>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</si>
  <si>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</si>
  <si>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</si>
  <si>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</si>
  <si>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</si>
  <si>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</si>
  <si>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</si>
  <si>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</si>
  <si>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</si>
  <si>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</si>
  <si>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</si>
  <si>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</si>
  <si>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</si>
  <si>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</si>
  <si>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</si>
  <si>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</si>
  <si>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</si>
  <si>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</si>
  <si>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</si>
  <si>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</si>
  <si>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</si>
  <si>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</si>
  <si>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</si>
  <si>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</si>
  <si>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</si>
  <si>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</si>
  <si>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</si>
  <si>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</si>
  <si>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</si>
  <si>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</si>
  <si>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</si>
  <si>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</si>
  <si>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</si>
  <si>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</si>
  <si>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</si>
  <si>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</si>
  <si>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</si>
  <si>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</si>
  <si>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</si>
  <si>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</si>
  <si>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</si>
  <si>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</si>
  <si>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</si>
  <si>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</si>
  <si>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</si>
  <si>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</si>
  <si>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</si>
  <si>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</si>
  <si>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</si>
  <si>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</si>
  <si>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</si>
  <si>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</si>
  <si>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</si>
  <si>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</si>
  <si>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</si>
  <si>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</si>
  <si>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</si>
  <si>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</si>
  <si>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</si>
  <si>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</si>
  <si>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</si>
  <si>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</si>
  <si>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</si>
  <si>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</si>
  <si>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</si>
  <si>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</si>
  <si>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</si>
  <si>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</si>
  <si>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</si>
  <si>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</si>
  <si>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</si>
  <si>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</si>
  <si>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</si>
  <si>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</si>
  <si>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</si>
  <si>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</si>
  <si>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</si>
  <si>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</si>
  <si>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</si>
  <si>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</si>
  <si>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</si>
  <si>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</si>
  <si>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</si>
  <si>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</si>
  <si>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</si>
  <si>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</si>
  <si>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</si>
  <si>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</si>
  <si>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</si>
  <si>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</si>
  <si>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</si>
  <si>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</si>
  <si>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</si>
  <si>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</si>
  <si>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</si>
  <si>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</si>
  <si>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</si>
  <si>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</si>
  <si>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</si>
  <si>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</si>
  <si>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</si>
  <si>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</si>
  <si>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</si>
  <si>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</si>
  <si>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</si>
  <si>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</si>
  <si>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</si>
  <si>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</si>
  <si>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</si>
  <si>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</si>
  <si>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</si>
  <si>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</si>
  <si>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</si>
  <si>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</si>
  <si>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</si>
  <si>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</si>
  <si>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</si>
  <si>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</si>
  <si>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</si>
  <si>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</si>
  <si>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</si>
  <si>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</si>
  <si>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</si>
  <si>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</si>
  <si>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</si>
  <si>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</si>
  <si>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</si>
  <si>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</si>
  <si>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</si>
  <si>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</si>
  <si>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</si>
  <si>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</si>
  <si>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</si>
  <si>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</si>
  <si>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</si>
  <si>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</si>
  <si>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</si>
  <si>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</si>
  <si>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</si>
  <si>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</si>
  <si>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</si>
  <si>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</si>
  <si>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</si>
  <si>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</si>
  <si>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</si>
  <si>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</si>
  <si>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</si>
  <si>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</si>
  <si>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</si>
  <si>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</si>
  <si>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</si>
  <si>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</si>
  <si>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</si>
  <si>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</si>
  <si>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</si>
  <si>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</si>
  <si>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</si>
  <si>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</si>
  <si>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</si>
  <si>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</si>
  <si>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</si>
  <si>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</si>
  <si>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</si>
  <si>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</si>
  <si>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</si>
  <si>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</si>
  <si>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</si>
  <si>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</si>
  <si>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</si>
  <si>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</si>
  <si>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</si>
  <si>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</si>
  <si>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</si>
  <si>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</si>
  <si>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</si>
  <si>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</si>
  <si>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</si>
  <si>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</si>
  <si>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</si>
  <si>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</si>
  <si>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</si>
  <si>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</si>
  <si>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</si>
  <si>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</si>
  <si>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</si>
  <si>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</si>
  <si>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</si>
  <si>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</si>
  <si>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</si>
  <si>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</si>
  <si>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</si>
  <si>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</si>
  <si>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</si>
  <si>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</si>
  <si>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</si>
  <si>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</si>
  <si>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</si>
  <si>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</si>
  <si>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</si>
  <si>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</si>
  <si>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</si>
  <si>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</si>
  <si>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</si>
  <si>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</si>
  <si>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</si>
  <si>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</si>
  <si>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</si>
  <si>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</si>
  <si>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</si>
  <si>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</si>
  <si>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</si>
  <si>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</si>
  <si>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</si>
  <si>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</si>
  <si>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</si>
  <si>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</si>
  <si>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</si>
  <si>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</si>
  <si>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</si>
  <si>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</si>
  <si>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</si>
  <si>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</si>
  <si>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</si>
  <si>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</si>
  <si>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</si>
  <si>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</si>
  <si>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</si>
  <si>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</si>
  <si>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</si>
  <si>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</si>
  <si>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</si>
  <si>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</si>
  <si>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</si>
  <si>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</si>
  <si>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</si>
  <si>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</si>
  <si>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</si>
  <si>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</si>
  <si>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</si>
  <si>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</si>
  <si>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</si>
  <si>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</si>
  <si>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</si>
  <si>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</si>
  <si>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</si>
  <si>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</si>
  <si>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</si>
  <si>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</si>
  <si>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</si>
  <si>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</si>
  <si>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</si>
  <si>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</si>
  <si>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</si>
  <si>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</si>
  <si>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</si>
  <si>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</si>
  <si>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</si>
  <si>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</si>
  <si>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</si>
  <si>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</si>
  <si>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</si>
  <si>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</si>
  <si>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</si>
  <si>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</si>
  <si>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</si>
  <si>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</si>
  <si>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</si>
  <si>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</si>
  <si>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</si>
  <si>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</si>
  <si>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</si>
  <si>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</si>
  <si>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</si>
  <si>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</si>
  <si>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</si>
  <si>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</si>
  <si>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</si>
  <si>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</si>
  <si>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</si>
  <si>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</si>
  <si>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</si>
  <si>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</si>
  <si>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</si>
  <si>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</si>
  <si>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</si>
  <si>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</si>
  <si>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</si>
  <si>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</si>
  <si>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</si>
  <si>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</si>
  <si>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</si>
  <si>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</si>
  <si>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</si>
  <si>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</si>
  <si>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</si>
  <si>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</si>
  <si>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</si>
  <si>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</si>
  <si>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</si>
  <si>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</si>
  <si>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</si>
  <si>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</si>
  <si>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</si>
  <si>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</si>
  <si>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</si>
  <si>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</si>
  <si>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</si>
  <si>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</si>
  <si>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</si>
  <si>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</si>
  <si>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</si>
  <si>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</si>
  <si>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</si>
  <si>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</si>
  <si>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</si>
  <si>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</si>
  <si>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</si>
  <si>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</si>
  <si>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</si>
  <si>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</si>
  <si>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</si>
  <si>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</si>
  <si>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</si>
  <si>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</si>
  <si>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</si>
  <si>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</si>
  <si>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</si>
  <si>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</si>
  <si>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</si>
  <si>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</si>
  <si>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</si>
  <si>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</si>
  <si>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</si>
  <si>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</si>
  <si>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</si>
  <si>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</si>
  <si>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</si>
  <si>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</si>
  <si>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</si>
  <si>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</si>
  <si>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</si>
  <si>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</si>
  <si>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</si>
  <si>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</si>
  <si>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</si>
  <si>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</si>
  <si>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</si>
  <si>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</si>
  <si>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</si>
  <si>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</si>
  <si>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</si>
  <si>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</si>
  <si>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</si>
  <si>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</si>
  <si>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</si>
  <si>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</si>
  <si>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</si>
  <si>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</si>
  <si>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</si>
  <si>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</si>
  <si>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</si>
  <si>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</si>
  <si>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</si>
  <si>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</si>
  <si>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</si>
  <si>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</si>
  <si>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</si>
  <si>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</si>
  <si>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</si>
  <si>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</si>
  <si>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</si>
  <si>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</si>
  <si>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</si>
  <si>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</si>
  <si>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</si>
  <si>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</si>
  <si>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</si>
  <si>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</si>
  <si>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</si>
  <si>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</si>
  <si>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</si>
  <si>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</si>
  <si>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</si>
  <si>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</si>
  <si>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</si>
  <si>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</si>
  <si>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</si>
  <si>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</si>
  <si>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</si>
  <si>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</si>
  <si>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</si>
  <si>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</si>
  <si>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</si>
  <si>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</si>
  <si>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</si>
  <si>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</si>
  <si>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</si>
  <si>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</si>
  <si>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</si>
  <si>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</si>
  <si>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</si>
  <si>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</si>
  <si>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</si>
  <si>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</si>
  <si>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</si>
  <si>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</si>
  <si>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</si>
  <si>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</si>
  <si>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</si>
  <si>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</si>
  <si>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</si>
  <si>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</si>
  <si>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</si>
  <si>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</si>
  <si>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</si>
  <si>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</si>
  <si>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</si>
  <si>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</si>
  <si>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</si>
  <si>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</si>
  <si>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</si>
  <si>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</si>
  <si>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</si>
  <si>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</si>
  <si>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</si>
  <si>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</si>
  <si>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</si>
  <si>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</si>
  <si>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</si>
  <si>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</si>
  <si>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</si>
  <si>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</si>
  <si>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</si>
  <si>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</si>
  <si>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</si>
  <si>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</si>
  <si>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</si>
  <si>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</si>
  <si>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</si>
  <si>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</si>
  <si>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</si>
  <si>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</si>
  <si>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</si>
  <si>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</si>
  <si>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</si>
  <si>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</si>
  <si>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</si>
  <si>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</si>
  <si>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</si>
  <si>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</si>
  <si>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</si>
  <si>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</si>
  <si>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</si>
  <si>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</si>
  <si>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</si>
  <si>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</si>
  <si>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</si>
  <si>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</si>
  <si>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</si>
  <si>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</si>
  <si>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</si>
  <si>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</si>
  <si>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</si>
  <si>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</si>
  <si>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</si>
  <si>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</si>
  <si>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</si>
  <si>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</si>
  <si>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</si>
  <si>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</si>
  <si>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</si>
  <si>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</si>
  <si>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</si>
  <si>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</si>
  <si>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</si>
  <si>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</si>
  <si>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</si>
  <si>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</si>
  <si>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</si>
  <si>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</si>
  <si>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</si>
  <si>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</si>
  <si>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</si>
  <si>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</si>
  <si>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</si>
  <si>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</si>
  <si>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</si>
  <si>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</si>
  <si>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</si>
  <si>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</si>
  <si>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</si>
  <si>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</si>
  <si>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</si>
  <si>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</si>
  <si>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</si>
  <si>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</si>
  <si>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</si>
  <si>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</si>
  <si>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</si>
  <si>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</si>
  <si>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</si>
  <si>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</si>
  <si>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</si>
  <si>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</si>
  <si>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</si>
  <si>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</si>
  <si>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</si>
  <si>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</si>
  <si>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</si>
  <si>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</si>
  <si>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</si>
  <si>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</si>
  <si>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</si>
  <si>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</si>
  <si>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</si>
  <si>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</si>
  <si>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</si>
  <si>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</si>
  <si>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</si>
  <si>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</si>
  <si>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</si>
  <si>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</si>
  <si>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</si>
  <si>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</si>
  <si>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</si>
  <si>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</si>
  <si>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</si>
  <si>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</si>
  <si>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</si>
  <si>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</si>
  <si>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</si>
  <si>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</si>
  <si>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</si>
  <si>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</si>
  <si>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</si>
  <si>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</si>
  <si>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</si>
  <si>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</si>
  <si>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</si>
  <si>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</si>
  <si>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</si>
  <si>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</si>
  <si>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</si>
  <si>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</si>
  <si>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</si>
  <si>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</si>
  <si>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</si>
  <si>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</si>
  <si>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</si>
  <si>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</si>
  <si>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</si>
  <si>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</si>
  <si>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</si>
  <si>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</si>
  <si>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</si>
  <si>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</si>
  <si>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</si>
  <si>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</si>
  <si>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</si>
  <si>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</si>
  <si>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</si>
  <si>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</si>
  <si>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</si>
  <si>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</si>
  <si>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</si>
  <si>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</si>
  <si>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</si>
  <si>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</si>
  <si>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</si>
  <si>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</si>
  <si>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</si>
  <si>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</si>
  <si>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</si>
  <si>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</si>
  <si>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</si>
  <si>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</si>
  <si>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</si>
  <si>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</si>
  <si>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</si>
  <si>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</si>
  <si>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</si>
  <si>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</si>
  <si>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</si>
  <si>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</si>
  <si>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</si>
  <si>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</si>
  <si>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</si>
  <si>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</si>
  <si>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</si>
  <si>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</si>
  <si>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</si>
  <si>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</si>
  <si>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</si>
  <si>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</si>
  <si>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</si>
  <si>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</si>
  <si>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</si>
  <si>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</si>
  <si>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</si>
  <si>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</si>
  <si>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</si>
  <si>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</si>
  <si>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</si>
  <si>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</si>
  <si>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</si>
  <si>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</si>
  <si>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</si>
  <si>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</si>
  <si>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</si>
  <si>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</si>
  <si>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</si>
  <si>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</si>
  <si>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</si>
  <si>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</si>
  <si>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</si>
  <si>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</si>
  <si>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</si>
  <si>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</si>
  <si>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</si>
  <si>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</si>
  <si>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</si>
  <si>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</si>
  <si>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</si>
  <si>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</si>
  <si>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</si>
  <si>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</si>
  <si>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</si>
  <si>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</si>
  <si>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</si>
  <si>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</si>
  <si>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</si>
  <si>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</si>
  <si>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</si>
  <si>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</si>
  <si>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</si>
  <si>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</si>
  <si>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</si>
  <si>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</si>
  <si>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</si>
  <si>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</si>
  <si>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</si>
  <si>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</si>
  <si>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</si>
  <si>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</si>
  <si>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</si>
  <si>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</si>
  <si>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</si>
  <si>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</si>
  <si>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</si>
  <si>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</si>
  <si>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</si>
  <si>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</si>
  <si>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</si>
  <si>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</si>
  <si>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</si>
  <si>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</si>
  <si>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</si>
  <si>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</si>
  <si>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</si>
  <si>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</si>
  <si>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</si>
  <si>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</si>
  <si>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</si>
  <si>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</si>
  <si>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</si>
  <si>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</si>
  <si>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</si>
  <si>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</si>
  <si>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</si>
  <si>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</si>
  <si>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</si>
  <si>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</si>
  <si>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</si>
  <si>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</si>
  <si>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</si>
  <si>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</si>
  <si>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</si>
  <si>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</si>
  <si>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</si>
  <si>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</si>
  <si>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</si>
  <si>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</si>
  <si>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</si>
  <si>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</si>
  <si>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</si>
  <si>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</si>
  <si>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</si>
  <si>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</si>
  <si>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</si>
  <si>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</si>
  <si>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</si>
  <si>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</si>
  <si>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</si>
  <si>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</si>
  <si>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</si>
  <si>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</si>
  <si>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</si>
  <si>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</si>
  <si>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</si>
  <si>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</si>
  <si>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</si>
  <si>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</si>
  <si>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</si>
  <si>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</si>
  <si>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</si>
  <si>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</si>
  <si>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</si>
  <si>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</si>
  <si>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</si>
  <si>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</si>
  <si>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</si>
  <si>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</si>
  <si>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</si>
  <si>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</si>
  <si>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</si>
  <si>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</si>
  <si>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</si>
  <si>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</si>
  <si>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</si>
  <si>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</si>
  <si>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</si>
  <si>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</si>
  <si>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</si>
  <si>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</si>
  <si>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</si>
  <si>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</si>
  <si>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</si>
  <si>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</si>
  <si>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</si>
  <si>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</si>
  <si>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</si>
  <si>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</si>
  <si>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</si>
  <si>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</si>
  <si>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</si>
  <si>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</si>
  <si>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</si>
  <si>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</si>
  <si>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</si>
  <si>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</si>
  <si>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</si>
  <si>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</si>
  <si>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</si>
  <si>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</si>
  <si>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</si>
  <si>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</si>
  <si>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</si>
  <si>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</si>
  <si>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</si>
  <si>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</si>
  <si>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</si>
  <si>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</si>
  <si>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</si>
  <si>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</si>
  <si>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</si>
  <si>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</si>
  <si>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</si>
  <si>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</si>
  <si>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</si>
  <si>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</si>
  <si>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</si>
  <si>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</si>
  <si>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</si>
  <si>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</si>
  <si>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</si>
  <si>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</si>
  <si>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</si>
  <si>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</si>
  <si>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</si>
  <si>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</si>
  <si>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</si>
  <si>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</si>
  <si>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</si>
  <si>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</si>
  <si>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</si>
  <si>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</si>
  <si>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</si>
  <si>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</si>
  <si>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</si>
  <si>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</si>
  <si>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</si>
  <si>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</si>
  <si>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</si>
  <si>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</si>
  <si>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</si>
  <si>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</si>
  <si>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</si>
  <si>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</si>
  <si>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</si>
  <si>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</si>
  <si>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</si>
  <si>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</si>
  <si>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</si>
  <si>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</si>
  <si>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</si>
  <si>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</si>
  <si>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</si>
  <si>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</si>
  <si>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</si>
  <si>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</si>
  <si>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</si>
  <si>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</si>
  <si>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</si>
  <si>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</si>
  <si>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</si>
  <si>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</si>
  <si>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</si>
  <si>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</si>
  <si>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</si>
  <si>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</si>
  <si>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</si>
  <si>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</si>
  <si>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</si>
  <si>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</si>
  <si>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</si>
  <si>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</si>
  <si>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</si>
  <si>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</si>
  <si>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</si>
  <si>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</si>
  <si>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</si>
  <si>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</si>
  <si>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</si>
  <si>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</si>
  <si>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</si>
  <si>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</si>
  <si>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</si>
  <si>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</si>
  <si>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</si>
  <si>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</si>
  <si>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</si>
  <si>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</si>
  <si>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</si>
  <si>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</si>
  <si>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</si>
  <si>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</si>
  <si>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</si>
  <si>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</si>
  <si>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</si>
  <si>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</si>
  <si>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</si>
  <si>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</si>
  <si>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</si>
  <si>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</si>
  <si>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</si>
  <si>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</si>
  <si>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</si>
  <si>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</si>
  <si>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</si>
  <si>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</si>
  <si>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</si>
  <si>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</si>
  <si>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</si>
  <si>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</si>
  <si>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</si>
  <si>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</si>
  <si>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</si>
  <si>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</si>
  <si>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</si>
  <si>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</si>
  <si>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</si>
  <si>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</si>
  <si>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</si>
  <si>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</si>
  <si>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</si>
  <si>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</si>
  <si>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</si>
  <si>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</si>
  <si>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</si>
  <si>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</si>
  <si>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</si>
  <si>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</si>
  <si>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</si>
  <si>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</si>
  <si>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</si>
  <si>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</si>
  <si>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</si>
  <si>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</si>
  <si>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</si>
  <si>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</si>
  <si>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</si>
  <si>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</si>
  <si>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</si>
  <si>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</si>
  <si>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</si>
  <si>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</si>
  <si>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</si>
  <si>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</si>
  <si>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</si>
  <si>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</si>
  <si>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</si>
  <si>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</si>
  <si>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</si>
  <si>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</si>
  <si>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</si>
  <si>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</si>
  <si>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</si>
  <si>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</si>
  <si>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</si>
  <si>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</si>
  <si>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</si>
  <si>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</si>
  <si>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</si>
  <si>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</si>
  <si>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</si>
  <si>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</si>
  <si>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</si>
  <si>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</si>
  <si>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</si>
  <si>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</si>
  <si>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</si>
  <si>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</si>
  <si>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</si>
  <si>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</si>
  <si>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</si>
  <si>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</si>
  <si>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</si>
  <si>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</si>
  <si>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</si>
  <si>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</si>
  <si>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</si>
  <si>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</si>
  <si>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</si>
  <si>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</si>
  <si>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</si>
  <si>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</si>
  <si>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</si>
  <si>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</si>
  <si>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</si>
  <si>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</si>
  <si>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</si>
  <si>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</si>
  <si>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</si>
  <si>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</si>
  <si>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</si>
  <si>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</si>
  <si>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</si>
  <si>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</si>
  <si>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</si>
  <si>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</si>
  <si>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</si>
  <si>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</si>
  <si>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</si>
  <si>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</si>
  <si>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</si>
  <si>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</si>
  <si>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</si>
  <si>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</si>
  <si>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</si>
  <si>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</si>
  <si>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</si>
  <si>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</si>
  <si>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</si>
  <si>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</si>
  <si>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</si>
  <si>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</si>
  <si>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</si>
  <si>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</si>
  <si>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</si>
  <si>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</si>
  <si>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</si>
  <si>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</si>
  <si>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</si>
  <si>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</si>
  <si>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</si>
  <si>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</si>
  <si>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</si>
  <si>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</si>
  <si>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</si>
  <si>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</si>
  <si>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</si>
  <si>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</si>
  <si>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</si>
  <si>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</si>
  <si>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</si>
  <si>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</si>
  <si>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</si>
  <si>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</si>
  <si>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</si>
  <si>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</si>
  <si>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</si>
  <si>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</si>
  <si>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</si>
  <si>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</si>
  <si>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</si>
  <si>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</si>
  <si>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</si>
  <si>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</si>
  <si>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</si>
  <si>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</si>
  <si>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</si>
  <si>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</si>
  <si>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</si>
  <si>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</si>
  <si>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</si>
  <si>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</si>
  <si>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</si>
  <si>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</si>
  <si>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</si>
  <si>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</si>
  <si>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</si>
  <si>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</si>
  <si>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</si>
  <si>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</si>
  <si>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</si>
  <si>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</si>
  <si>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</si>
  <si>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</si>
  <si>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</si>
  <si>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</si>
  <si>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</si>
  <si>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</si>
  <si>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</si>
  <si>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</si>
  <si>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</si>
  <si>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</si>
  <si>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</si>
  <si>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</si>
  <si>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</si>
  <si>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</si>
  <si>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</si>
  <si>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</si>
  <si>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</si>
  <si>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</si>
  <si>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</si>
  <si>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</si>
  <si>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</si>
  <si>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</si>
  <si>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</si>
  <si>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</si>
  <si>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</si>
  <si>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</si>
  <si>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</si>
  <si>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</si>
  <si>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</si>
  <si>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</si>
  <si>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</si>
  <si>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</si>
  <si>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</si>
  <si>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</si>
  <si>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</si>
  <si>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</si>
  <si>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</si>
  <si>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</si>
  <si>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</si>
  <si>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</si>
  <si>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</si>
  <si>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</si>
  <si>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</si>
  <si>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</si>
  <si>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</si>
  <si>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</si>
  <si>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</si>
  <si>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</si>
  <si>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</si>
  <si>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</si>
  <si>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</si>
  <si>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</si>
  <si>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</si>
  <si>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</si>
  <si>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</si>
  <si>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</si>
  <si>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</si>
  <si>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</si>
  <si>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</si>
  <si>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</si>
  <si>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</si>
  <si>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</si>
  <si>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</si>
  <si>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</si>
  <si>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</si>
  <si>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</si>
  <si>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</si>
  <si>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</si>
  <si>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</si>
  <si>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</si>
  <si>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</si>
  <si>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</si>
  <si>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</si>
  <si>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</si>
  <si>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</si>
  <si>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</si>
  <si>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</si>
  <si>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</si>
  <si>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</si>
  <si>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</si>
  <si>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</si>
  <si>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</si>
  <si>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</si>
  <si>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</si>
  <si>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</si>
  <si>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</si>
  <si>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</si>
  <si>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</si>
  <si>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</si>
  <si>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</si>
  <si>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</si>
  <si>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</si>
  <si>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</si>
  <si>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</si>
  <si>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</si>
  <si>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</si>
  <si>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</si>
  <si>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</si>
  <si>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</si>
  <si>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</si>
  <si>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</si>
  <si>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</si>
  <si>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</si>
  <si>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</si>
  <si>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</si>
  <si>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</si>
  <si>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</si>
  <si>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</si>
  <si>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</si>
  <si>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</si>
  <si>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</si>
  <si>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</si>
  <si>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</si>
  <si>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</si>
  <si>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</si>
  <si>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</si>
  <si>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</si>
  <si>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</si>
  <si>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</si>
  <si>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</si>
  <si>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</si>
  <si>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</si>
  <si>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</si>
  <si>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</si>
  <si>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</si>
  <si>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</si>
  <si>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</si>
  <si>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</si>
  <si>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</si>
  <si>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</si>
  <si>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</si>
  <si>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</si>
  <si>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</si>
  <si>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</si>
  <si>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</si>
  <si>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</si>
  <si>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</si>
  <si>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</si>
  <si>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</si>
  <si>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</si>
  <si>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</si>
  <si>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</si>
  <si>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</si>
  <si>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</si>
  <si>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</si>
  <si>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</si>
  <si>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</si>
  <si>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</si>
  <si>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</si>
  <si>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</si>
  <si>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</si>
  <si>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</si>
  <si>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</si>
  <si>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</si>
  <si>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</si>
  <si>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</si>
  <si>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</si>
  <si>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</si>
  <si>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</si>
  <si>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</si>
  <si>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</si>
  <si>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</si>
  <si>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</si>
  <si>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</si>
  <si>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</si>
  <si>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</si>
  <si>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</si>
  <si>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</si>
  <si>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</si>
  <si>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</si>
  <si>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</si>
  <si>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</si>
  <si>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</si>
  <si>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</si>
  <si>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</si>
  <si>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</si>
  <si>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</si>
  <si>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</si>
  <si>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</si>
  <si>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</si>
  <si>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</si>
  <si>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</si>
  <si>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</si>
  <si>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</si>
  <si>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</si>
  <si>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</si>
  <si>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</si>
  <si>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</si>
  <si>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</si>
  <si>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</si>
  <si>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</si>
  <si>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</si>
  <si>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</si>
  <si>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</si>
  <si>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</si>
  <si>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</si>
  <si>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</si>
  <si>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</si>
  <si>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</si>
  <si>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</si>
  <si>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</si>
  <si>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</si>
  <si>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</si>
  <si>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</si>
  <si>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</si>
  <si>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</si>
  <si>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</si>
  <si>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</si>
  <si>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</si>
  <si>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</si>
  <si>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</si>
  <si>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</si>
  <si>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</si>
  <si>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</si>
  <si>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</si>
  <si>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</si>
  <si>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</si>
  <si>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</si>
  <si>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</si>
  <si>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</si>
  <si>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</si>
  <si>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</si>
  <si>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</si>
  <si>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</si>
  <si>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</si>
  <si>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</si>
  <si>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</si>
  <si>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</si>
  <si>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</si>
  <si>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</si>
  <si>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</si>
  <si>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</si>
  <si>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</si>
  <si>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</si>
  <si>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</si>
  <si>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</si>
  <si>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</si>
  <si>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</si>
  <si>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</si>
  <si>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</si>
  <si>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</si>
  <si>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</si>
  <si>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</si>
  <si>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</si>
  <si>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</si>
  <si>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</si>
  <si>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</si>
  <si>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</si>
  <si>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</si>
  <si>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</si>
  <si>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</si>
  <si>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</si>
  <si>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</si>
  <si>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</si>
  <si>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</si>
  <si>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</si>
  <si>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</si>
  <si>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</si>
  <si>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</si>
  <si>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</si>
  <si>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</si>
  <si>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</si>
  <si>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</si>
  <si>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</si>
  <si>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</si>
  <si>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</si>
  <si>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</si>
  <si>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</si>
  <si>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</si>
  <si>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</si>
  <si>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</si>
  <si>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</si>
  <si>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</si>
  <si>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</si>
  <si>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</si>
  <si>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</si>
  <si>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</si>
  <si>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</si>
  <si>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</si>
  <si>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</si>
  <si>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</si>
  <si>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</si>
  <si>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</si>
  <si>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</si>
  <si>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</si>
  <si>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</si>
  <si>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</si>
  <si>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</si>
  <si>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</si>
  <si>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</si>
  <si>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</si>
  <si>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</si>
  <si>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</si>
  <si>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</si>
  <si>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</si>
  <si>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</si>
  <si>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</si>
  <si>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</si>
  <si>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</si>
  <si>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</si>
  <si>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</si>
  <si>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</si>
  <si>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</si>
  <si>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</si>
  <si>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</si>
  <si>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</si>
  <si>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</si>
  <si>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</si>
  <si>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</si>
  <si>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</si>
  <si>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</si>
  <si>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</si>
  <si>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</si>
  <si>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</si>
  <si>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</si>
  <si>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</si>
  <si>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</si>
  <si>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</si>
  <si>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</si>
  <si>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</si>
  <si>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</si>
  <si>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</si>
  <si>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</si>
  <si>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</si>
  <si>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</si>
  <si>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</si>
  <si>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</si>
  <si>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</si>
  <si>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</si>
  <si>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</si>
  <si>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</si>
  <si>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</si>
  <si>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</si>
  <si>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</si>
  <si>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</si>
  <si>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</si>
  <si>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</si>
  <si>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</si>
  <si>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</si>
  <si>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</si>
  <si>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</si>
  <si>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</si>
  <si>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</si>
  <si>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</si>
  <si>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</si>
  <si>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</si>
  <si>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</si>
  <si>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</si>
  <si>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</si>
  <si>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</si>
  <si>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</si>
  <si>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</si>
  <si>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</si>
  <si>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</si>
  <si>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</si>
  <si>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</si>
  <si>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</si>
  <si>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</si>
  <si>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</si>
  <si>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</si>
  <si>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</si>
  <si>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</si>
  <si>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</si>
  <si>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</si>
  <si>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</si>
  <si>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</si>
  <si>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</si>
  <si>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</si>
  <si>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</si>
  <si>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</si>
  <si>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</si>
  <si>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</si>
  <si>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</si>
  <si>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</si>
  <si>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</si>
  <si>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</si>
  <si>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</si>
  <si>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</si>
  <si>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</si>
  <si>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</si>
  <si>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</si>
  <si>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</si>
  <si>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</si>
  <si>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</si>
  <si>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</si>
  <si>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</si>
  <si>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</si>
  <si>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</si>
  <si>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</si>
  <si>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</si>
  <si>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</si>
  <si>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</si>
  <si>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</si>
  <si>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</si>
  <si>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</si>
  <si>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</si>
  <si>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</si>
  <si>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</si>
  <si>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</si>
  <si>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</si>
  <si>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</si>
  <si>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</si>
  <si>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</si>
  <si>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</si>
  <si>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</si>
  <si>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</si>
  <si>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</si>
  <si>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</si>
  <si>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</si>
  <si>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</si>
  <si>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</si>
  <si>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</si>
  <si>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</si>
  <si>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</si>
  <si>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</si>
  <si>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</si>
  <si>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</si>
  <si>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</si>
  <si>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</si>
  <si>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</si>
  <si>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</si>
  <si>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</si>
  <si>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</si>
  <si>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</si>
  <si>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</si>
  <si>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</si>
  <si>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</si>
  <si>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</si>
  <si>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</si>
  <si>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</si>
  <si>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</si>
  <si>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</si>
  <si>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</si>
  <si>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</si>
  <si>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</si>
  <si>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</si>
  <si>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</si>
  <si>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</si>
  <si>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</si>
  <si>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</si>
  <si>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</si>
  <si>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</si>
  <si>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</si>
  <si>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</si>
  <si>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</si>
  <si>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</si>
  <si>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</si>
  <si>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</si>
  <si>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</si>
  <si>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</si>
  <si>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</si>
  <si>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</si>
  <si>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</si>
  <si>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</si>
  <si>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</si>
  <si>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</si>
  <si>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</si>
  <si>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</si>
  <si>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</si>
  <si>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</si>
  <si>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</si>
  <si>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</si>
  <si>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</si>
  <si>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</si>
  <si>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</si>
  <si>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</si>
  <si>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</si>
  <si>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</si>
  <si>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</si>
  <si>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</si>
  <si>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</si>
  <si>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</si>
  <si>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</si>
  <si>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</si>
  <si>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</si>
  <si>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</si>
  <si>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</si>
  <si>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</si>
  <si>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</si>
  <si>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</si>
  <si>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</si>
  <si>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</si>
  <si>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</si>
  <si>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</si>
  <si>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</si>
  <si>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</si>
  <si>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</si>
  <si>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</si>
  <si>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</si>
  <si>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</si>
  <si>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</si>
  <si>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</si>
  <si>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</si>
  <si>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</si>
  <si>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</si>
  <si>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</si>
  <si>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</si>
  <si>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</si>
  <si>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</si>
  <si>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</si>
  <si>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</si>
  <si>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</si>
  <si>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</si>
  <si>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</si>
  <si>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</si>
  <si>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</si>
  <si>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</si>
  <si>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</si>
  <si>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</si>
  <si>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</si>
  <si>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</si>
  <si>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</si>
  <si>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</si>
  <si>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</si>
  <si>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</si>
  <si>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</si>
  <si>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</si>
  <si>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</si>
  <si>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</si>
  <si>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</si>
  <si>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</si>
  <si>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</si>
  <si>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</si>
  <si>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</si>
  <si>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</si>
  <si>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</si>
  <si>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</si>
  <si>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</si>
  <si>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</si>
  <si>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</si>
  <si>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</si>
  <si>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</si>
  <si>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</si>
  <si>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</si>
  <si>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</si>
  <si>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</si>
  <si>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</si>
  <si>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</si>
  <si>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</si>
  <si>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</si>
  <si>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</si>
  <si>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</si>
  <si>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</si>
  <si>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</si>
  <si>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</si>
  <si>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</si>
  <si>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</si>
  <si>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</si>
  <si>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</si>
  <si>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</si>
  <si>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</si>
  <si>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</si>
  <si>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</si>
  <si>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</si>
  <si>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</si>
  <si>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</si>
  <si>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</si>
  <si>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</si>
  <si>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</si>
  <si>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</si>
  <si>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</si>
  <si>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</si>
  <si>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</si>
  <si>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</si>
  <si>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</si>
  <si>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</si>
  <si>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</si>
  <si>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</si>
  <si>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</si>
  <si>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</si>
  <si>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</si>
  <si>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</si>
  <si>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</si>
  <si>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</si>
  <si>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</si>
  <si>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</si>
  <si>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</si>
  <si>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</si>
  <si>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</si>
  <si>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</si>
  <si>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</si>
  <si>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</si>
  <si>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</si>
  <si>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</si>
  <si>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</si>
  <si>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</si>
  <si>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</si>
  <si>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</si>
  <si>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</si>
  <si>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</si>
  <si>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</si>
  <si>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</si>
  <si>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</si>
  <si>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</si>
  <si>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</si>
  <si>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</si>
  <si>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</si>
  <si>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</si>
  <si>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</si>
  <si>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</si>
  <si>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</si>
  <si>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</si>
  <si>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</si>
  <si>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</si>
  <si>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</si>
  <si>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</si>
  <si>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</si>
  <si>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</si>
  <si>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</si>
  <si>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</si>
  <si>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</si>
  <si>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</si>
  <si>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</si>
  <si>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</si>
  <si>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</si>
  <si>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</si>
  <si>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</si>
  <si>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</si>
  <si>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</si>
  <si>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</si>
  <si>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</si>
  <si>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</si>
  <si>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</si>
  <si>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</si>
  <si>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</si>
  <si>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</si>
  <si>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</si>
  <si>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</si>
  <si>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</si>
  <si>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</si>
  <si>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</si>
  <si>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</si>
  <si>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</si>
  <si>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</si>
  <si>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</si>
  <si>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</si>
  <si>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</si>
  <si>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</si>
  <si>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</si>
  <si>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</si>
  <si>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</si>
  <si>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</si>
  <si>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</si>
  <si>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</si>
  <si>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</si>
  <si>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</si>
  <si>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</si>
  <si>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</si>
  <si>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</si>
  <si>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</si>
  <si>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</si>
  <si>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</si>
  <si>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</si>
  <si>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</si>
  <si>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</si>
  <si>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</si>
  <si>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</si>
  <si>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</si>
  <si>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</si>
  <si>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</si>
  <si>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</si>
  <si>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</si>
  <si>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</si>
  <si>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</si>
  <si>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</si>
  <si>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</si>
  <si>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</si>
  <si>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</si>
  <si>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</si>
  <si>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</si>
  <si>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</si>
  <si>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</si>
  <si>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</si>
  <si>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</si>
  <si>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</si>
  <si>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</si>
  <si>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</si>
  <si>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</si>
  <si>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</si>
  <si>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</si>
  <si>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</si>
  <si>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</si>
  <si>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</si>
  <si>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</si>
  <si>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</si>
  <si>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</si>
  <si>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</si>
  <si>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</si>
  <si>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</si>
  <si>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</si>
  <si>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</si>
  <si>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</si>
  <si>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</si>
  <si>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</si>
  <si>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</si>
  <si>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</si>
  <si>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</si>
  <si>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</si>
  <si>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</si>
  <si>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</si>
  <si>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</si>
  <si>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</si>
  <si>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</si>
  <si>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</si>
  <si>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</si>
  <si>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</si>
  <si>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</si>
  <si>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</si>
  <si>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</si>
  <si>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</si>
  <si>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</si>
  <si>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</si>
  <si>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</si>
  <si>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</si>
  <si>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</si>
  <si>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</si>
  <si>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</si>
  <si>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</si>
  <si>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</si>
  <si>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</si>
  <si>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</si>
  <si>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</si>
  <si>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</si>
  <si>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</si>
  <si>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</si>
  <si>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</si>
  <si>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</si>
  <si>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</si>
  <si>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</si>
  <si>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</si>
  <si>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</si>
  <si>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</si>
  <si>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</si>
  <si>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</si>
  <si>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</si>
  <si>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</si>
  <si>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</si>
  <si>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</si>
  <si>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</si>
  <si>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</si>
  <si>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</si>
  <si>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</si>
  <si>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</si>
  <si>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</si>
  <si>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</si>
  <si>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</si>
  <si>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</si>
  <si>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</si>
  <si>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</si>
  <si>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</si>
  <si>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</si>
  <si>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</si>
  <si>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</si>
  <si>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</si>
  <si>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</si>
  <si>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</si>
  <si>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</si>
  <si>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</si>
  <si>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</si>
  <si>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</si>
  <si>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</si>
  <si>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</si>
  <si>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</si>
  <si>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</si>
  <si>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</si>
  <si>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</si>
  <si>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</si>
  <si>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</si>
  <si>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</si>
  <si>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</si>
  <si>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</si>
  <si>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</si>
  <si>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</si>
  <si>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</si>
  <si>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</si>
  <si>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</si>
  <si>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</si>
  <si>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</si>
  <si>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</si>
  <si>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</si>
  <si>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</si>
  <si>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</si>
  <si>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</si>
  <si>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</si>
  <si>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</si>
  <si>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</si>
  <si>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</si>
  <si>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</si>
  <si>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</si>
  <si>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</si>
  <si>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</si>
  <si>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</si>
  <si>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</si>
  <si>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</si>
  <si>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</si>
  <si>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</si>
  <si>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</si>
  <si>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</si>
  <si>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</si>
  <si>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</si>
  <si>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</si>
  <si>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</si>
  <si>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</si>
  <si>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</si>
  <si>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</si>
  <si>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</si>
  <si>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</si>
  <si>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</si>
  <si>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</si>
  <si>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</si>
  <si>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</si>
  <si>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</si>
  <si>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</si>
  <si>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</si>
  <si>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</si>
  <si>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</si>
  <si>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</si>
  <si>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</si>
  <si>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</si>
  <si>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</si>
  <si>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</si>
  <si>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</si>
  <si>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</si>
  <si>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</si>
  <si>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</si>
  <si>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</si>
  <si>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</si>
  <si>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</si>
  <si>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</si>
  <si>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</si>
  <si>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</si>
  <si>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</si>
  <si>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</si>
  <si>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</si>
  <si>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</si>
  <si>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</si>
  <si>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</si>
  <si>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</si>
  <si>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</si>
  <si>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</si>
  <si>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</si>
  <si>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</si>
  <si>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</si>
  <si>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</si>
  <si>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</si>
  <si>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</si>
  <si>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</si>
  <si>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</si>
  <si>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</si>
  <si>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</si>
  <si>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</si>
  <si>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</si>
  <si>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</si>
  <si>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</si>
  <si>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</si>
  <si>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</si>
  <si>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</si>
  <si>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</si>
  <si>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</si>
  <si>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</si>
  <si>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</si>
  <si>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</si>
  <si>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</si>
  <si>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</si>
  <si>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</si>
  <si>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</si>
  <si>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</si>
  <si>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</si>
  <si>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</si>
  <si>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</si>
  <si>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</si>
  <si>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</si>
  <si>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</si>
  <si>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</si>
  <si>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</si>
  <si>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</si>
  <si>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</si>
  <si>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</si>
  <si>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</si>
  <si>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</si>
  <si>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</si>
  <si>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</si>
  <si>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</si>
  <si>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</si>
  <si>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</si>
  <si>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</si>
  <si>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</si>
  <si>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</si>
  <si>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</si>
  <si>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</si>
  <si>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</si>
  <si>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</si>
  <si>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</si>
  <si>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</si>
  <si>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</si>
  <si>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</si>
  <si>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</si>
  <si>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</si>
  <si>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</si>
  <si>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</si>
  <si>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</si>
  <si>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</si>
  <si>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</si>
  <si>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</si>
  <si>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</si>
  <si>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</si>
  <si>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</si>
  <si>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</si>
  <si>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</si>
  <si>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</si>
  <si>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</si>
  <si>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</si>
  <si>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</si>
  <si>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</si>
  <si>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</si>
  <si>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</si>
  <si>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</si>
  <si>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</si>
  <si>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</si>
  <si>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</si>
  <si>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</si>
  <si>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</si>
  <si>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</si>
  <si>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</si>
  <si>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</si>
  <si>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</si>
  <si>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</si>
  <si>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ETA 45 MIN </t>
  </si>
  <si>
    <t xml:space="preserve"> PCM-20250215-00000830 </t>
  </si>
  <si>
    <t>LTE site still down and  site located in aramco area access issue need special permission</t>
  </si>
  <si>
    <t>PCM-20251021-00000132</t>
  </si>
  <si>
    <t>was night access issue / USF area team EM 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</si>
  <si>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</si>
  <si>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</si>
  <si>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</si>
  <si>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</si>
  <si>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</si>
  <si>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</si>
  <si>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</si>
  <si>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</si>
  <si>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</si>
  <si>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30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</si>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</sst>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8" dataDxfId="47" headerRowBorderDxfId="45" tableBorderDxfId="46" totalsRowBorderDxfId="44">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288.37811921296088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7.8828067129579722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45951.326545138887</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4.8234953705104999E-2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45951.326545138887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45951.326545138887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45951.326545138887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45951.326545138887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45951.326545138887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45951.326545138887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45951.326545138887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45951.326545138887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45951.326545138887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45951.326545138887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45951.326545138887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45951.326545138887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45951.326545138887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45951.326545138887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45951.326545138887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45951.326545138887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45951.326545138887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45951.326545138887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45951.326545138887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45951.326545138887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45951.326545138887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45951.326545138887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45951.326545138887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45951.326545138887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45951.326545138887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45951.326545138887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45951.326545138887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45951.326545138887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45951.326545138887</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45951.326545138887</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45951.326545138887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45951.326545138887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45951.326545138887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45951.326545138887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45951.326545138887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45951.326545138887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45951.326545138887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45951.326545138887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45951.326545138887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45951.326545138887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45951.326545138887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45951.326545138887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45951.326545138887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45951.326545138887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45951.326545138887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45951.326545138887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45951.326545138887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45951.326545138887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45951.326545138887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45951.326545138887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45951.326545138887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45951.326545138887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45951.326545138887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45951.326545138887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45951.326545138887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45951.326545138887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45951.326545138887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45951.326545138887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45951.326545138887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45951.326545138887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45951.326545138887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45951.326545138887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45951.326545138887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45951.326545138887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45951.326545138887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45951.326545138887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45951.326545138887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45951.326545138887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45951.326545138887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45951.326545138887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45951.326545138887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45951.326545138887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45951.326545138887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45951.326545138887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45951.326545138887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45951.326545138887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45951.326545138887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45951.326545138887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45951.326545138887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45951.326545138887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45951.326545138887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45951.326545138887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45951.326545138887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45951.326545138887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45951.326545138887</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45951.326545138887</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C5F94B1D-3F17-4C16-854F-7BEB5F65D242}"/>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tabSelected="1"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144.59946180555562</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126.32670717592555</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6.8307696759220562</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45951.326545138887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45951.326545138887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45951.326545138887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45951.326545138887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45951.326545138887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45951.326545138887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45951.326545138887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45951.326545138887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45951.326545138887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45951.326545138887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45951.326545138887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45951.326545138887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45951.326545138887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45951.326545138887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45951.326545138887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45951.326545138887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45951.326545138887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45951.326545138887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45951.326545138887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45951.326545138887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45951.326545138887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45951.326545138887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45951.326545138887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45951.326545138887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45951.326545138887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45951.326545138887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45951.326545138887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45951.326545138887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45951.326545138887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45951.326545138887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45951.326545138887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45951.326545138887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45951.326545138887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45951.326545138887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45951.326545138887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45951.326545138887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45951.326545138887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45951.326545138887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45951.326545138887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45951.326545138887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45951.326545138887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45951.326545138887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45951.326545138887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45951.326545138887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45951.326545138887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45951.326545138887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45951.326545138887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45951.326545138887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45951.326545138887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45951.326545138887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45951.326545138887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45951.326545138887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45951.326545138887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45951.326545138887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45951.326545138887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45951.326545138887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45951.326545138887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45951.326545138887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45951.326545138887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45951.326545138887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45951.326545138887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45951.326545138887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45951.326545138887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45951.326545138887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45951.326545138887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45951.326545138887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45951.326545138887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45951.326545138887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45951.326545138887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45951.326545138887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45951.326545138887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45951.326545138887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8566</v>
      </c>
      <c r="E2" s="18"/>
      <c r="F2" s="20"/>
      <c r="G2" s="21">
        <f t="shared" ref="G2:G39" ca="1" si="0">IFERROR(NOW()-F2,"-")</f>
        <v>45951.326545138887</v>
      </c>
      <c r="H2" s="22"/>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45951.326545138887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45951.326545138887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45951.326545138887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45951.326545138887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45951.326545138887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45951.326545138887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45951.326545138887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45951.326545138887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45951.326545138887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45951.326545138887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45951.326545138887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45951.326545138887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45951.326545138887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45951.326545138887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45951.326545138887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45951.326545138887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45951.326545138887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45951.326545138887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45951.326545138887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45951.326545138887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45951.326545138887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45951.326545138887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45951.326545138887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45951.326545138887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45951.326545138887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45951.326545138887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45951.326545138887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45951.326545138887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45951.326545138887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45951.326545138887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45951.326545138887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45951.326545138887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45951.326545138887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45951.326545138887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45951.326545138887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45951.326545138887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45951.326545138887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45951.326545138887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45951.326545138887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45951.326545138887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45951.326545138887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45951.326545138887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45951.326545138887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45951.326545138887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45951.326545138887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45951.326545138887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45951.326545138887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45951.326545138887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45951.326545138887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45951.326545138887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45951.326545138887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45951.326545138887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45951.326545138887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45951.326545138887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45951.326545138887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45951.326545138887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45951.326545138887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45951.326545138887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45951.326545138887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45951.326545138887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45951.326545138887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45951.326545138887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45951.326545138887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45951.326545138887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45951.326545138887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45951.326545138887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45951.326545138887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45951.326545138887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45951.326545138887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45951.326545138887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45951.326545138887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45951.326545138887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45951.326545138887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45951.326545138887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45951.326545138887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45951.326545138887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45951.326545138887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45951.326545138887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45951.326545138887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45951.326545138887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45951.326545138887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45951.326545138887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45951.326545138887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45951.326545138887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45951.326545138887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45951.326545138887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45951.326545138887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45951.326545138887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45951.326545138887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45951.326545138887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45951.326545138887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45951.326545138887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45951.326545138887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45951.326545138887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45951.326545138887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45951.326545138887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45951.326545138887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45951.326545138887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45951.326545138887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45951.326545138887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45951.326545138887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45951.326545138887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45951.326545138887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45951.326545138887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45951.326545138887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45951.326545138887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45951.326545138887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45951.326545138887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45951.326545138887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45951.326545138887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45951.326545138887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45951.326545138887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45951.326545138887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45951.326545138887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45951.326545138887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45951.326545138887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45951.326545138887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45951.326545138887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45951.326545138887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45951.326545138887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45951.326545138887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45951.326545138887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45951.326545138887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45951.326545138887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45951.326545138887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45951.326545138887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45951.326545138887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45951.326545138887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45951.326545138887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45951.326545138887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45951.326545254633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45951.326545254633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45951.326545254633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45951.326545254633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45951.326545254633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45951.326545254633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45951.326545254633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45951.326545254633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45951.326545254633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45951.326545254633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45951.326545254633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45951.326545254633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45951.326545254633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45951.326545254633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45951.326545254633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45951.326545254633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45951.326545254633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45951.326545254633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45951.326545254633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45951.326545254633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45951.326545254633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45951.326545254633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45951.326545254633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45951.326545254633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45951.326545254633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45951.326545254633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45951.326545254633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45951.326545254633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45951.326545254633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45951.326545254633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45951.326545254633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45951.326545254633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45951.326545254633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45951.326545254633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45951.326545254633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45951.326545254633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45951.326545254633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45951.326545254633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45951.326545254633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45951.326545254633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45951.326545254633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45951.326545254633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45951.326545254633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45951.326545254633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45951.326545254633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45951.326545254633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45951.326545254633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45951.326545254633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45951.326545254633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45951.326545254633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45951.326545254633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45951.326545254633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45951.326545254633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45951.326545254633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45951.326545254633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45951.326545254633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45951.326545254633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45951.326545254633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45951.326545254633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45951.326545254633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45951.326545254633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45951.326545254633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45951.326545254633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45951.326545254633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45951.326545254633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45951.326545254633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45951.326545254633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45951.326545254633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45951.326545254633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45951.326545254633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45951.326545254633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45951.326545254633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45951.326545254633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45951.326545254633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45951.326545254633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45951.326545254633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45951.326545254633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45951.326545254633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45951.326545254633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45951.326545254633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45951.326545254633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45951.326545254633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45951.326545254633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45951.326545254633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45951.326545254633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45951.326545254633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45951.326545254633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45951.326545254633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45951.326545254633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45951.326545254633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45951.326545254633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45951.326545254633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45951.326545254633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45951.326545254633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45951.326545254633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45951.326545254633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45951.326545254633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45951.326545254633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45951.326545254633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45951.326545254633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45951.326545254633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45951.326545254633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45951.326545254633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45951.326545254633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45951.326545254633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45951.326545254633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45951.326545254633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45951.326545254633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45951.326545254633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45951.326545254633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45951.326545254633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45951.326545254633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45951.326545254633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45951.326545254633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45951.326545254633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45951.326545254633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45951.326545254633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45951.326545254633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45951.326545254633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45951.326545254633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45951.326545254633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45951.326545254633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45951.326545254633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45951.326545254633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45951.326545254633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45951.326545254633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45951.326545254633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45951.326545254633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45951.326545254633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45951.326545254633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45951.326545254633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45951.326545254633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45951.326545254633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45951.326545254633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45951.326545254633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45951.326545254633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45951.326545254633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45951.326545254633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45951.326545254633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45951.326545254633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45951.326545254633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45951.326545254633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45951.326545254633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45951.326545254633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45951.326545254633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45951.326545254633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45951.326545254633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45951.326545254633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45951.326545254633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45951.326545254633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45951.326545254633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45951.326545254633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45951.326545254633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45951.326545254633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45951.326545254633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45951.326545254633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45951.326545254633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45951.326545254633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45951.326545254633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45951.326545254633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45951.326545254633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45951.326545254633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45951.326545254633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45951.326545254633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45951.326545254633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45951.326545254633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45951.326545254633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45951.326545254633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45951.326545254633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45951.326545254633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45951.326545254633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45951.326545254633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45951.326545254633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45951.326545254633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45951.326545254633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45951.326545254633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45951.326545254633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45951.326545254633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45951.326545254633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45951.326545254633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45951.326545254633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45951.326545254633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45951.326545254633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45951.326545254633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45951.326545254633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45951.326545254633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45951.326545254633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45951.326545254633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45951.326545254633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45951.326545254633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45951.326545254633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45951.326545254633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45951.326545254633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45951.326545254633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45951.326545254633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45951.326545254633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45951.326545254633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45951.326545254633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45951.326545254633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45951.326545254633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45951.326545254633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45951.326545254633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45951.326545254633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45951.326545254633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45951.326545254633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45951.326545254633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45951.326545254633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45951.326545254633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45951.326545254633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45951.326545254633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45951.326545254633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45951.326545254633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45951.326545254633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45951.326545254633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45951.326545254633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45951.326545254633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45951.326545254633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45951.326545254633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45951.326545254633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45951.326545254633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45951.326545254633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45951.326545254633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45951.326545254633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45951.326545254633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45951.326545254633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45951.326545254633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45951.326545254633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45951.326545254633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45951.326545254633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45951.326545254633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45951.326545254633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45951.326545254633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45951.326545254633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45951.326545254633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45951.326545254633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45951.326545254633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45951.326545254633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45951.326545254633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45951.326545254633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45951.326545254633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45951.326545254633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45951.326545254633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45951.326545254633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45951.326545254633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45951.326545254633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45951.326545254633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45951.326545254633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45951.326545254633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45951.326545254633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45951.326545254633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45951.326545254633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45951.326545254633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45951.326545254633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45951.326545254633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45951.326545254633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45951.326545254633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45951.326545254633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45951.326545254633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45951.326545254633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45951.326545254633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45951.326545254633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45951.326545254633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45951.326545254633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45951.326545254633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45951.326545254633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45951.326545254633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45951.326545254633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45951.326545254633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45951.326545254633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45951.326545254633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45951.326545254633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45951.326545254633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45951.326545254633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45951.326545254633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45951.326545254633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45951.326545254633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45951.326545254633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45951.326545254633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45951.326545254633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45951.326545254633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45951.326545254633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45951.326545254633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45951.326545254633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45951.326545254633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45951.326545254633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45951.326545254633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45951.326545254633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45951.326545254633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45951.326545254633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45951.326545254633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45951.326545254633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45951.326545254633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45951.326545254633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45951.326545254633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45951.326545254633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45951.326545254633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45951.326545254633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45951.326545254633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45951.326545254633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45951.326545254633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45951.326545254633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45951.326545254633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45951.326545254633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45951.326545254633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45951.326545254633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45951.326545254633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45951.326545254633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45951.326545254633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45951.326545254633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45951.326545254633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45951.326545254633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45951.326545254633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45951.326545254633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45951.326545254633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45951.326545254633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45951.326545254633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45951.326545254633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45951.326545254633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45951.326545254633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45951.326545254633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45951.326545254633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45951.326545254633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45951.326545254633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45951.326545254633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45951.326545254633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45951.326545254633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45951.326545254633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45951.326545254633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45951.326545254633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45951.326545254633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45951.326545254633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45951.326545254633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45951.326545254633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45951.326545254633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45951.326545254633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45951.326545254633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45951.326545254633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45951.326545254633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45951.326545254633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45951.326545254633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45951.326545254633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45951.326545254633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45951.326545254633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45951.326545254633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45951.326545254633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45951.326545254633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45951.326545254633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45951.326545254633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45951.326545254633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45951.326545254633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45951.326545254633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45951.326545254633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45951.326545254633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45951.326545254633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45951.326545254633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45951.326545254633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45951.326545254633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45951.326545254633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45951.326545254633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45951.326545254633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45951.326545254633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45951.326545254633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45951.326545254633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45951.326545254633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45951.326545254633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45951.326545254633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45951.326545254633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45951.326545254633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45951.326545254633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45951.326545254633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45951.326545254633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45951.326545254633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45951.326545254633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45951.326545254633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45951.326545254633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45951.326545254633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45951.326545254633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45951.326545254633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45951.326545254633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45951.326545254633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45951.326545254633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45951.326545254633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45951.326545254633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45951.326545254633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45951.326545254633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45951.326545254633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45951.326545254633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45951.326545254633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45951.326545254633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45951.326545254633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45951.326545254633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45951.326545254633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45951.326545254633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45951.326545254633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45951.326545254633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45951.326545254633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45951.326545254633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45951.326545254633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45951.326545254633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45951.326545254633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45951.326545254633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45951.326545254633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45951.326545254633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45951.326545254633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45951.326545254633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45951.326545254633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45951.326545254633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45951.326545254633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45951.326545254633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45951.326545254633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45951.326545254633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45951.326545254633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45951.326545254633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45951.326545254633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45951.326545254633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45951.326545254633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45951.326545254633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45951.326545254633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45951.326545254633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45951.326545254633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45951.326545254633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45951.326545254633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45951.326545254633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45951.326545254633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45951.326545254633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45951.326545254633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45951.326545254633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45951.326545254633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45951.326545254633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45951.326545254633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45951.326545254633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45951.326545254633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45951.326545254633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45951.326545254633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45951.326545254633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45951.326545254633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45951.326545254633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45951.326545254633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45951.326545254633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45951.326545254633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45951.326545254633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45951.326545254633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45951.326545254633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45951.326545254633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45951.326545254633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45951.326545254633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45951.326545254633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45951.326545254633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45951.326545254633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45951.326545254633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45951.326545254633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45951.326545254633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45951.326545254633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45951.326545254633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45951.326545254633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45951.326545254633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45951.326545254633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45951.326545254633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45951.326545254633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45951.326545254633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45951.326545254633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45951.326545254633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45951.326545254633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45951.326545254633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45951.326545254633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45951.326545254633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45951.326545254633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45951.326545254633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45951.326545254633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45951.326545254633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45951.326545254633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45951.326545254633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45951.326545254633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45951.326545254633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45951.326545254633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45951.326545254633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45951.326545254633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45951.326545254633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45951.326545254633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45951.326545254633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45951.326545254633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45951.326545254633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45951.326545254633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45951.326545254633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45951.326545254633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45951.326545254633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45951.326545254633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45951.326545254633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45951.326545254633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45951.326545254633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45951.326545254633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45951.326545254633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45951.326545254633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45951.326545254633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45951.326545254633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45951.326545254633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45951.326545254633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45951.326545254633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45951.326545254633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45951.326545254633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45951.326545254633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45951.326545254633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45951.326545254633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45951.326545254633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45951.326545254633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45951.326545254633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45951.326545254633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45951.326545254633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45951.326545254633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45951.326545254633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45951.326545254633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45951.326545254633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45951.326545254633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45951.326545254633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45951.326545254633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45951.326545254633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45951.326545254633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45951.326545254633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45951.326545254633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45951.326545254633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45951.326545254633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45951.326545254633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45951.326545254633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45951.326545254633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45951.326545254633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45951.326545254633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45951.326545254633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45951.326545254633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45951.326545254633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45951.326545254633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45951.326545254633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45951.326545254633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45951.326545254633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45951.326545254633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45951.326545254633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45951.326545254633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45951.326545254633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45951.326545254633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45951.326545254633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45951.326545254633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45951.326545254633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45951.326545254633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45951.326545254633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45951.326545254633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45951.326545254633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45951.326545254633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45951.326545254633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45951.326545254633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45951.326545254633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45951.326545254633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45951.326545254633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45951.326545254633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45951.326545254633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45951.326545254633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45951.326545254633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45951.326545254633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45951.326545254633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45951.326545254633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45951.326545254633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45951.326545254633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45951.326545254633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45951.326545254633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45951.326545254633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45951.326545254633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45951.326545254633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45951.326545254633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45951.326545254633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45951.326545254633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45951.326545254633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45951.326545254633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45951.326545254633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45951.326545254633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45951.326545254633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45951.326545254633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45951.326545254633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45951.326545254633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45951.326545254633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45951.326545254633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45951.326545254633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45951.326545254633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45951.326545254633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45951.326545254633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45951.326545254633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45951.326545254633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45951.326545254633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45951.326545254633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45951.326545254633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45951.326545254633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45951.326545254633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45951.326545254633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45951.326545254633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45951.326545254633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45951.326545254633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45951.326545254633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45951.326545254633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45951.326545254633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45951.326545254633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45951.326545254633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45951.326545254633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45951.326545254633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45951.326545254633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45951.326545254633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45951.326545254633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45951.326545254633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45951.326545254633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45951.326545254633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45951.326545254633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45951.326545254633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45951.326545254633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45951.326545254633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45951.326545254633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45951.326545254633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45951.326545254633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45951.326545254633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45951.326545254633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45951.326545254633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45951.326545254633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45951.326545254633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45951.326545254633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45951.326545254633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45951.326545254633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45951.326545254633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45951.326545254633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45951.326545254633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45951.326545254633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45951.326545254633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45951.326545254633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45951.326545254633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45951.326545254633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45951.326545254633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45951.326545254633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45951.326545254633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45951.326545254633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45951.326545254633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45951.326545254633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45951.326545254633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45951.326545254633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45951.326545254633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45951.326545254633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45951.326545254633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45951.326545254633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45951.326545254633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45951.326545254633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45951.326545254633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45951.326545254633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45951.326545254633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45951.326545254633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45951.326545254633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45951.326545254633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45951.326545254633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45951.326545254633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45951.326545254633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45951.326545254633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45951.326545254633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45951.326545254633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45951.326545254633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45951.326545254633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45951.326545254633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45951.326545254633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45951.326545254633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45951.326545254633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45951.326545254633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45951.326545254633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45951.326545254633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45951.326545254633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45951.326545254633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45951.326545254633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45951.326545254633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45951.326545254633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45951.326545254633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45951.326545254633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45951.326545254633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45951.326545254633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45951.326545254633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45951.326545254633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45951.326545254633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45951.326545254633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45951.326545254633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45951.326545254633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45951.326545254633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45951.326545254633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45951.326545254633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45951.326545254633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45951.326545254633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45951.326545254633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45951.326545254633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45951.326545254633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45951.326545254633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45951.326545254633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45951.326545254633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45951.326545254633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45951.326545254633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45951.326545254633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45951.326545254633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45951.326545254633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45951.326545254633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45951.326545254633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45951.326545254633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45951.326545254633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45951.326545254633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45951.326545254633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45951.326545254633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45951.326545254633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45951.326545254633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45951.326545254633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45951.326545254633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45951.326545254633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45951.326545254633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45951.326545254633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45951.326545254633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45951.326545254633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45951.326545254633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45951.326545254633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45951.326545254633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45951.326545254633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45951.326545254633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45951.326545254633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45951.326545254633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45951.326545254633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45951.326545254633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45951.326545254633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45951.326545254633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45951.326545254633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45951.326545254633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45951.326545254633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45951.326545254633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45951.326545254633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45951.326545254633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45951.326545254633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45951.326545254633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45951.326545254633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45951.326545254633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45951.326545254633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45951.326545254633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45951.326545254633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45951.326545254633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45951.326545254633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45951.326545254633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45951.326545254633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45951.326545254633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45951.326545254633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45951.326545254633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45951.326545254633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45951.326545254633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45951.326545254633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45951.326545254633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45951.326545254633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45951.326545254633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45951.326545254633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45951.326545254633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45951.326545254633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45951.326545254633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45951.326545254633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45951.326545254633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45951.326545254633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45951.326545254633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45951.326545254633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45951.326545254633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45951.326545254633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45951.326545254633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45951.326545254633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45951.326545254633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45951.326545254633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45951.326545254633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45951.326545254633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45951.326545254633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45951.326545254633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45951.326545254633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45951.326545254633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45951.326545254633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45951.326545254633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45951.326545254633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45951.326545254633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45951.326545254633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45951.326545254633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45951.326545254633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45951.326545254633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45951.326545254633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45951.326545254633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45951.326545254633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45951.326545254633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45951.326545254633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45951.326545254633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45951.326545254633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45951.326545254633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45951.326545254633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45951.326545254633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45951.326545254633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45951.326545254633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45951.326545254633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45951.326545254633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45951.326545254633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45951.326545254633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45951.326545254633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45951.326545254633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45951.326545254633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45951.326545254633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45951.326545254633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45951.326545254633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45951.326545254633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45951.326545254633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45951.326545254633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45951.326545254633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45951.326545254633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45951.326545254633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45951.326545254633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45951.326545254633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45951.326545254633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45951.326545254633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45951.326545254633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45951.326545254633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45951.326545254633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45951.326545254633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45951.326545254633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45951.326545254633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45951.326545254633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45951.326545254633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45951.326545254633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45951.326545254633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45951.326545254633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45951.326545254633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45951.326545254633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45951.326545254633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45951.326545254633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45951.326545254633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45951.326545254633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45951.326545254633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45951.326545254633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45951.326545254633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45951.326545254633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45951.326545254633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45951.326545254633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45951.326545254633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45951.326545254633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45951.326545254633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45951.326545254633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45951.326545254633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45951.326545254633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45951.326545254633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45951.326545254633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45951.326545254633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45951.326545254633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45951.326545254633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45951.326545254633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45951.326545254633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45951.326545254633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45951.326545254633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45951.326545254633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45951.326545254633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45951.326545254633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45951.326545254633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45951.326545254633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45951.326545254633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45951.326545254633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45951.326545254633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45951.326545254633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45951.326545254633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45951.326545254633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45951.326545254633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45951.326545254633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45951.326545254633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45951.326545254633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45951.326545254633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45951.326545254633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45951.326545254633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45951.326545254633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45951.326545254633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45951.326545254633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45951.326545254633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45951.326545254633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45951.326545254633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45951.326545254633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45951.326545254633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45951.326545254633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45951.326545254633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45951.326545254633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45951.326545254633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45951.326545254633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45951.326545254633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45951.326545254633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45951.326545254633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45951.326545254633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45951.326545254633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45951.326545254633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45951.326545254633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45951.326545254633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45951.326545254633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45951.326545254633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45951.326545254633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45951.326545254633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45951.326545254633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45951.326545254633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45951.326545254633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45951.326545254633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45951.326545254633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45951.326545254633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45951.326545254633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45951.326545254633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45951.326545254633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45951.326545254633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45951.326545254633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45951.326545254633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45951.326545254633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45951.326545254633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45951.326545254633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45951.326545254633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45951.326545254633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45951.326545254633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45951.326545254633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45951.326545254633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45951.326545254633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45951.326545254633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45951.326545254633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45951.326545254633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45951.326545254633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45951.326545254633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45951.326545254633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45951.326545254633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45951.326545254633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45951.326545254633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45951.326545254633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45951.326545254633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45951.326545254633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45951.326545254633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45951.326545254633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45951.326545254633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45951.326545254633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45951.326545254633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45951.326545254633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45951.326545254633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45951.326545254633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45951.326545254633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45951.326545254633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45951.326545254633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45951.326545254633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45951.326545254633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45951.326545254633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45951.326545254633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45951.326545254633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45951.326545254633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45951.326545254633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45951.326545254633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45951.326545254633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45951.326545254633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45951.326545254633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45951.326545254633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45951.326545254633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45951.326545254633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45951.326545254633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45951.326545254633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45951.326545254633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45951.326545254633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45951.326545254633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45951.326545254633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45951.326545254633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45951.326545254633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45951.326545254633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45951.326545254633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45951.326545254633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45951.326545254633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45951.326545254633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45951.326545254633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45951.326545254633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45951.326545254633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45951.326545254633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45951.326545254633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45951.326545254633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45951.326545254633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45951.326545254633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45951.326545254633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45951.326545254633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45951.326545254633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45951.326545254633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45951.326545254633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45951.326545254633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45951.326545254633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45951.326545254633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45951.326545254633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45951.326545254633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45951.326545254633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45951.326545254633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45951.326545254633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45951.326545254633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45951.326545254633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45951.326545254633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45951.326545254633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45951.326545254633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45951.326545254633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45951.326545254633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45951.326545254633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45951.326545254633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45951.326545254633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45951.326545254633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45951.326545254633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45951.326545254633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45951.326545254633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45951.326545254633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45951.326545254633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45951.326545254633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45951.326545254633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45951.326545254633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45951.326545254633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45951.326545254633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45951.326545254633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45951.326545254633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45951.326545254633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45951.326545254633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45951.326545254633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45951.326545254633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45951.326545254633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247.84582754629082</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2</v>
      </c>
      <c r="D3" s="95" t="s">
        <v>38850</v>
      </c>
      <c r="E3" s="100" t="s">
        <v>38998</v>
      </c>
      <c r="F3" s="125">
        <v>45951.064108796294</v>
      </c>
      <c r="G3" s="126">
        <f ca="1">IFERROR(NOW()-F3,"")</f>
        <v>0.26243634259299142</v>
      </c>
      <c r="H3" s="125">
        <v>45951.057476851849</v>
      </c>
      <c r="I3" s="121" t="str">
        <f>IFERROR(VLOOKUP(D3,DB!A:F,6,0),"")</f>
        <v>Generator-SG</v>
      </c>
      <c r="J3" s="121" t="str">
        <f>IFERROR(VLOOKUP(D3,DB!A:G,7,0),"")</f>
        <v>Vandalized</v>
      </c>
      <c r="K3" s="127" t="s">
        <v>39096</v>
      </c>
      <c r="L3" s="123" t="str">
        <f>IFERROR(VLOOKUP(D3,DB!A:I,9,0),"")</f>
        <v>Latis</v>
      </c>
    </row>
    <row r="4" spans="1:16" ht="15" customHeight="1">
      <c r="A4" s="121"/>
      <c r="B4" s="121" t="str">
        <f>IFERROR(VLOOKUP(D4,DB!A:K,11,0),"")</f>
        <v/>
      </c>
      <c r="C4" s="122"/>
      <c r="D4" s="123"/>
      <c r="E4" s="100"/>
      <c r="F4" s="125"/>
      <c r="G4" s="126">
        <f ca="1">IFERROR(NOW()-F4,"")</f>
        <v>45951.326545138887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45951.326545138887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45951.326545138887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45951.326545138887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45951.326545138887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45951.326545138887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45951.326545138887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45951.326545138887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45951.326545138887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45951.326545138887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45951.326545138887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45951.326545138887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45951.326545138887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45951.326545138887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45951.326545138887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45951.326545138887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45951.326545138887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45951.326545138887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45951.326545138887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45951.326545138887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45951.326545138887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45951.326545138887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45951.326545138887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45951.326545138887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45951.326545138887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45951.326545138887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45951.326545138887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45951.326545138887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45951.326545138887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45951.326545138887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45951.326545138887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45951.326545138887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45951.326545138887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45951.326545138887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45951.326545138887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45951.326545138887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45951.326545138887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45951.326545138887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45951.326545138887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45951.326545138887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45951.326545138887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45951.326545138887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45951.326545138887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45951.326545138887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45951.326545138887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45951.326545138887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45951.326545138887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45951.326545138887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45951.326545138887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45951.326545138887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45951.326545138887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45951.326545138887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45951.326545138887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45951.326545138887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45951.326545138887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45951.326545138887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45951.326545138887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45951.326545138887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45951.326545138887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45951.326545138887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45951.326545138887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45951.326545138887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45951.326545138887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45951.326545138887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45951.326545138887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45951.326545138887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45951.326545138887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45951.326545138887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45951.326545138887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45951.326545138887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45951.326545138887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45951.326545138887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45951.326545138887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45951.326545138887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45951.326545138887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45951.326545138887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45951.326545138887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45951.326545138887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45951.326545138887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45951.326545138887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45951.326545138887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45951.326545138887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45951.326545138887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45951.326545138887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45951.326545138887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45951.326545138887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45951.326545138887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45951.326545138887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45951.326545138887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45951.326545138887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45951.326545138887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45951.326545138887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45951.326545138887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45951.326545138887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45951.326545138887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45951.326545138887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45951.326545138887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45951.326545138887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45951.326545138887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45951.326545138887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45951.326545138887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45951.326545138887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45951.326545138887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45951.326545138887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45951.326545138887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45951.326545138887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45951.326545138887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45951.326545138887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45951.326545138887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45951.326545138887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45951.326545138887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45951.326545138887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45951.326545138887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45951.326545138887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45951.326545138887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45951.326545138887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45951.326545138887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45951.326545138887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45951.326545138887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45951.326545138887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45951.326545138887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45951.326545138887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45951.326545138887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45951.326545138887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45951.326545138887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45951.326545138887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45951.326545138887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45951.326545138887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45951.326545138887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45951.326545138887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45951.326545138887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45951.326545138887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45951.326545138887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45951.326545138887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45951.326545138887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45951.326545138887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45951.326545138887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45951.326545138887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45951.326545138887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45951.326545138887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45951.326545138887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45951.326545138887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45951.326545138887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45951.326545138887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45951.326545138887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45951.326545138887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45951.326545138887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45951.326545138887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45951.326545138887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45951.326545138887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45951.326545138887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45951.326545138887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45951.326545138887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45951.326545138887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45951.326545138887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45951.326545138887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45951.326545138887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45951.326545138887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45951.326545138887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45951.326545138887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45951.326545138887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45951.326545138887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45951.326545138887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45951.326545138887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45951.326545138887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45951.326545138887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45951.326545138887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45951.326545138887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45951.326545138887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45951.326545138887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45951.326545138887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45951.326545138887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45951.326545138887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45951.326545138887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45951.326545138887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45951.326545138887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45951.326545138887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45951.326545138887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45951.326545138887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45951.326545138887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45951.326545138887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45951.326545138887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45951.326545138887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45951.326545138887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45951.326545138887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45951.326545138887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45951.326545138887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45951.326545138887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45951.326545138887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45951.326545138887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45951.326545138887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45951.326545138887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45951.326545138887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45951.326545138887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45951.326545138887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45951.326545138887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45951.326545138887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45951.326545138887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45951.326545138887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45951.326545138887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45951.326545138887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45951.326545138887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45951.326545138887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45951.326545138887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45951.326545138887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45951.326545138887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45951.326545138887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45951.326545138887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45951.326545138887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45951.326545138887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45951.326545138887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45951.326545138887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45951.326545138887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45951.326545138887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45951.326545138887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45951.326545138887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45951.326545138887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45951.326545138887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45951.326545138887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45951.326545138887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45951.326545138887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45951.326545138887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45951.326545138887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45951.326545138887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45951.326545138887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45951.326545138887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45951.326545138887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45951.326545138887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45951.326545138887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45951.326545138887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45951.326545138887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45951.326545138887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45951.326545138887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45951.326545138887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45951.326545138887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45951.326545138887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45951.326545138887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45951.326545138887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45951.326545138887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45951.326545138887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45951.326545138887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45951.326545138887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45951.326545138887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45951.326545138887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45951.326545138887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45951.326545138887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45951.326545138887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45951.326545138887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45951.326545138887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45951.326545138887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45951.326545138887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45951.326545138887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45951.326545138887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45951.326545138887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45951.326545138887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45951.326545138887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45951.326545138887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45951.326545138887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45951.326545138887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45951.326545138887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45951.326545138887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45951.326545138887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45951.326545138887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45951.326545138887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45951.326545138887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45951.326545138887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45951.326545138887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45951.326545138887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45951.326545138887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45951.326545138887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45951.326545138887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45951.326545138887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45951.326545138887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45951.326545138887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45951.326545138887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45951.326545138887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45951.326545138887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45951.326545138887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45951.326545138887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45951.326545138887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45951.326545138887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45951.326545138887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45951.326545138887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45951.326545138887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45951.326545138887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45951.326545138887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45951.326545138887</v>
      </c>
      <c r="H290" s="125"/>
      <c r="I290" s="121" t="str">
        <f>IFERROR(VLOOKUP(D290,DB!A:F,6,0),"")</f>
        <v/>
      </c>
      <c r="J290" s="121" t="str">
        <f>IFERROR(VLOOKUP(D290,DB!A:G,7,0),"")</f>
        <v/>
      </c>
      <c r="K290" s="127"/>
      <c r="L290" s="123" t="str">
        <f>IFERROR(VLOOKUP(D290,DB!A:I,9,0),"")</f>
        <v/>
      </c>
    </row>
    <row r="291" spans="1:12" ht="15" customHeight="1">
      <c r="A291" s="128"/>
      <c r="B291" s="128" t="str">
        <f>IFERROR(VLOOKUP(D291,DB!A:K,11,0),"")</f>
        <v/>
      </c>
      <c r="C291" s="129"/>
      <c r="D291" s="130"/>
      <c r="E291" s="131"/>
      <c r="F291" s="132"/>
      <c r="G291" s="133">
        <f ca="1">IFERROR(NOW()-F291,"")</f>
        <v>45951.326545138887</v>
      </c>
      <c r="H291" s="132"/>
      <c r="I291" s="128" t="str">
        <f>IFERROR(VLOOKUP(D291,DB!A:F,6,0),"")</f>
        <v/>
      </c>
      <c r="J291" s="128" t="str">
        <f>IFERROR(VLOOKUP(D291,DB!A:G,7,0),"")</f>
        <v/>
      </c>
      <c r="K291" s="134"/>
      <c r="L291" s="130" t="str">
        <f>IFERROR(VLOOKUP(D291,DB!A:I,9,0),"")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11" sqref="A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59.494484953698702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39083</v>
      </c>
      <c r="F3" s="38">
        <v>45926.188877314817</v>
      </c>
      <c r="G3" s="146">
        <f t="shared" ref="G3" ca="1" si="0">IFERROR(NOW()-F3,"")</f>
        <v>25.137667824070377</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6.5549710648119799</v>
      </c>
      <c r="H4" s="38">
        <v>45944.676192129627</v>
      </c>
      <c r="I4" s="37" t="str">
        <f>IFERROR(VLOOKUP(D4,DB!A:F,6,0),"")</f>
        <v>SCECO</v>
      </c>
      <c r="J4" s="37" t="str">
        <f>IFERROR(VLOOKUP(D4,DB!A:G,7,0),"")</f>
        <v>Dead</v>
      </c>
      <c r="K4" s="37" t="s">
        <v>39102</v>
      </c>
      <c r="L4" s="37" t="str">
        <f>IFERROR(VLOOKUP(D4,DB!A:I,9,0),"")</f>
        <v>Latis</v>
      </c>
    </row>
    <row r="5" spans="1:13" ht="30.75">
      <c r="A5" s="159" t="s">
        <v>39103</v>
      </c>
      <c r="B5" s="159" t="str">
        <f>IFERROR(VLOOKUP(D5,DB!A:K,11,0),"")</f>
        <v>R5</v>
      </c>
      <c r="C5" s="159">
        <v>1</v>
      </c>
      <c r="D5" s="159" t="s">
        <v>34781</v>
      </c>
      <c r="E5" s="159" t="s">
        <v>39083</v>
      </c>
      <c r="F5" s="160">
        <v>45948.661111111112</v>
      </c>
      <c r="G5" s="161">
        <f ca="1">IFERROR(NOW()-F5,"")</f>
        <v>2.6654340277746087</v>
      </c>
      <c r="H5" s="160">
        <v>45948.661111111112</v>
      </c>
      <c r="I5" s="159" t="str">
        <f>IFERROR(VLOOKUP(D5,DB!A:F,6,0),"")</f>
        <v>SCECO</v>
      </c>
      <c r="J5" s="159" t="str">
        <f>IFERROR(VLOOKUP(D5,DB!A:G,7,0),"")</f>
        <v>Dead</v>
      </c>
      <c r="K5" s="159" t="s">
        <v>39104</v>
      </c>
      <c r="L5" s="159" t="str">
        <f>IFERROR(VLOOKUP(D5,DB!A:I,9,0),"")</f>
        <v>Latis</v>
      </c>
    </row>
    <row r="6" spans="1:13" ht="15">
      <c r="A6" s="159"/>
      <c r="B6" s="159" t="str">
        <f>IFERROR(VLOOKUP(D6,DB!A:K,11,0),"")</f>
        <v/>
      </c>
      <c r="C6" s="159"/>
      <c r="D6" s="159"/>
      <c r="E6" s="159"/>
      <c r="F6" s="160"/>
      <c r="G6" s="161">
        <f ca="1">IFERROR(NOW()-F6,"")</f>
        <v>45951.326545138887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45951.326545138887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45951.326545138887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45951.326545138887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45951.326545138887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45951.326545138887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45951.326545138887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45951.326545138887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45951.326545138887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45951.326545138887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45951.326545138887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45951.326545138887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45951.326545138887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45951.326545138887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45951.326545138887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45951.326545138887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45951.326545138887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45951.326545138887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45951.326545138887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45951.326545138887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45951.326545138887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45951.326545138887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45951.326545138887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45951.326545138887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45951.326545138887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45951.326545138887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45951.326545138887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45951.326545138887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45951.326545138887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45951.326545138887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45951.326545138887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45951.326545138887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45951.326545138887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45951.326545138887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45951.326545138887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45951.326545138887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45951.326545138887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45951.326545138887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45951.326545138887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45951.326545138887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45951.326545138887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45951.326545138887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45951.326545138887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45951.326545138887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45951.326545138887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45951.326545138887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45951.326545138887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45951.326545138887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45951.326545138887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45951.326545138887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45951.326545138887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45951.326545138887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45951.326545138887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45951.326545138887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45951.326545138887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45951.326545138887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45951.326545138887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45951.326545138887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45951.326545138887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45951.326545138887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45951.326545138887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45951.326545138887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45951.326545138887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45951.326545138887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45951.326545138887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45951.326545138887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45951.326545138887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45951.326545138887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45951.326545138887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45951.326545138887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45951.326545138887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45951.326545138887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45951.326545138887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45951.326545138887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45951.326545138887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45951.326545138887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45951.326545138887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45951.326545138887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45951.326545138887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45951.326545138887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45951.326545138887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45951.326545138887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45951.326545138887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45951.326545138887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45951.326545138887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45951.326545138887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45951.326545138887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45951.326545138887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45951.326545138887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45951.326545138887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45951.326545138887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45951.326545138887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45951.326545138887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45951.326545138887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45951.326545138887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45951.326545138887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45951.326545138887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45951.326545138887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45951.326545138887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45951.326545138887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45951.326545138887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45951.326545138887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45951.326545138887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45951.326545138887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45951.326545138887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45951.326545138887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45951.326545138887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45951.326545138887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45951.326545138887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45951.326545138887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45951.326545138887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45951.326545138887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45951.326545138887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45951.326545138887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45951.326545138887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45951.326545138887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45951.326545138887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45951.326545138887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45951.326545138887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45951.326545138887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45951.326545138887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45951.326545138887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45951.326545138887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45951.326545138887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45951.326545138887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45951.326545138887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45951.326545138887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45951.326545138887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45951.326545138887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45951.326545138887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45951.326545138887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45951.326545138887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45951.326545138887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45951.326545138887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45951.326545138887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45951.326545138887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45951.326545138887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45951.326545138887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45951.326545138887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45951.326545138887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45951.326545138887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45951.326545138887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45951.326545138887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45951.326545138887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45951.326545138887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45951.326545138887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45951.326545138887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45951.326545138887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45951.326545138887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45951.326545138887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45951.326545138887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45951.326545138887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45951.326545138887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45951.326545138887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45951.326545138887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45951.326545138887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45951.326545138887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45951.326545138887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45951.326545138887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45951.326545138887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45951.326545138887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45951.326545138887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45951.326545138887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45951.326545138887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45951.326545138887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45951.326545138887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45951.326545138887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45951.326545138887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45951.326545138887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45951.326545138887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45951.326545138887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45951.326545138887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45951.326545138887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45951.326545138887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45951.326545138887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45951.326545138887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45951.326545138887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45951.326545138887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45951.326545138887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45951.326545138887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45951.326545138887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45951.326545138887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45951.326545138887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45951.326545138887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45951.326545138887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45951.326545138887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45951.326545138887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45951.326545138887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45951.326545138887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45951.326545138887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45951.326545138887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45951.326545138887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45951.326545138887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45951.326545138887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45951.326545138887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45951.326545138887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45951.326545138887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45951.326545138887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45951.326545138887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45951.326545138887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45951.326545138887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45951.326545138887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45951.326545138887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45951.326545138887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45951.326545138887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45951.326545138887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45951.326545138887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45951.326545138887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45951.326545138887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45951.326545138887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45951.326545138887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45951.326545138887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45951.326545138887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45951.326545138887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45951.326545138887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45951.326545138887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45951.326545138887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45951.326545138887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45951.326545138887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45951.326545138887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45951.326545138887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45951.326545138887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45951.326545138887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45951.326545138887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45951.326545138887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45951.326545138887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45951.326545138887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45951.326545138887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45951.326545138887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45951.326545138887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45951.326545138887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45951.326545138887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45951.326545138887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45951.326545138887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45951.326545138887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45951.326545138887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45951.326545138887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45951.326545138887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45951.326545138887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45951.326545138887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45951.326545138887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45951.326545138887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45951.326545138887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45951.326545138887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45951.326545138887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45951.326545138887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45951.326545138887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45951.326545138887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45951.326545138887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45951.326545138887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45951.326545138887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45951.326545138887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45951.326545138887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45951.326545138887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45951.326545138887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45951.326545138887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45951.326545138887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45951.326545138887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45951.326545138887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45951.326545138887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45951.326545138887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45951.326545138887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45951.326545138887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45951.326545138887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45951.326545138887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45951.326545138887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45951.326545138887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45951.326545138887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45951.326545138887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45951.326545138887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45951.326545138887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45951.326545138887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45951.326545138887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45951.326545138887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45951.326545138887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45951.326545138887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45951.326545138887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45951.326545138887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45951.326545138887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45951.326545138887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45951.326545138887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45951.326545138887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45951.326545138887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45951.326545138887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45951.326545138887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45951.326545138887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45951.326545138887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45951.326545138887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45951.326545138887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45951.326545138887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45951.326545138887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45951.326545138887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45951.326545138887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45951.326545138887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45951.326545138887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45951.326545138887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45951.326545138887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45951.326545138887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45951.326545138887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45951.326545138887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45951.326545138887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45951.326545138887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45951.326545138887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45951.326545138887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45951.326545138887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45951.326545138887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45951.326545138887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45951.326545138887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45951.326545138887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45951.326545138887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45951.326545138887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45951.326545138887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45951.326545138887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45951.326545138887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45951.326545138887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45951.326545138887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45951.326545138887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45951.326545138887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45951.326545138887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45951.326545138887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45951.326545138887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45951.326545138887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45951.326545138887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45951.326545138887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45951.326545138887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45951.326545138887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45951.326545138887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45951.326545138887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45951.326545138887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45951.326545138887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45951.326545138887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45951.326545138887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45951.326545138887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45951.326545138887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45951.326545138887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45951.326545138887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45951.326545138887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45951.326545138887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45951.326545138887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45951.326545138887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45951.326545138887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45951.326545138887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45951.326545138887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45951.326545138887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45951.326545138887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45951.326545138887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45951.326545138887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45951.326545138887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45951.326545138887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45951.326545138887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45951.326545138887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45951.326545138887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45951.326545138887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45951.326545138887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45951.326545138887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45951.326545138887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45951.326545138887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45951.326545138887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45951.326545138887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45951.326545138887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45951.326545138887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45951.326545138887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45951.326545138887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45951.326545138887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45951.326545138887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45951.326545138887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45951.326545138887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45951.326545138887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45951.326545138887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45951.326545138887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45951.326545138887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45951.326545138887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45951.326545138887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45951.326545138887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45951.326545138887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45951.326545138887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45951.326545138887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45951.326545138887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45951.326545138887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45951.326545138887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45951.326545138887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45951.326545138887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45951.326545138887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45951.326545138887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45951.326545138887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45951.326545138887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45951.326545138887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45951.326545138887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45951.326545138887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45951.326545138887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45951.326545138887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45951.326545138887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45951.326545138887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45951.326545138887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45951.326545138887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45951.326545138887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45951.326545138887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45951.326545138887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45951.326545138887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45951.326545138887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45951.326545138887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45951.326545138887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45951.326545138887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45951.326545138887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45951.326545138887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45951.326545138887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45951.326545138887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45951.326545138887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45951.326545138887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45951.326545138887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45951.326545138887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45951.326545138887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45951.326545138887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45951.326545138887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45951.326545138887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45951.326545138887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45951.326545138887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45951.326545138887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45951.326545138887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45951.326545138887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45951.326545138887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45951.326545138887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45951.326545138887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45951.326545138887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45951.326545138887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45951.326545138887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45951.326545138887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45951.326545138887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45951.326545138887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45951.326545138887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45951.326545138887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45951.326545138887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45951.326545138887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45951.326545138887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45951.326545138887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45951.326545138887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45951.326545138887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45951.326545138887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45951.326545138887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45951.326545138887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45951.326545138887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45951.326545138887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45951.326545138887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45951.326545138887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45951.326545138887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45951.326545138887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45951.326545138887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45951.326545138887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45951.326545138887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45951.326545138887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45951.326545138887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45951.326545138887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45951.326545138887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45951.326545138887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45951.326545138887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45951.326545138887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45951.326545138887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45951.326545138887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45951.326545138887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45951.326545138887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45951.326545138887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45951.326545138887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45951.326545138887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45951.326545138887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45951.326545138887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45951.326545138887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45951.326545138887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45951.326545138887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45951.326545138887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45951.326545138887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45951.326545138887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45951.326545138887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45951.326545138887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45951.326545138887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45951.326545138887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45951.326545138887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45951.326545138887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45951.326545138887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45951.326545138887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45951.326545138887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45951.326545138887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45951.326545138887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45951.326545138887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45951.326545138887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45951.326545138887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45951.326545138887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45951.326545138887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45951.326545138887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45951.326545138887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45951.326545138887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45951.326545138887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45951.326545138887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45951.326545138887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45951.326545138887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45951.326545138887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45951.326545138887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45951.326545138887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45951.326545138887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45951.326545138887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45951.326545138887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45951.326545138887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45951.326545138887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45951.326545138887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45951.326545138887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45951.326545138887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45951.326545138887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45951.326545138887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45951.326545138887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45951.326545138887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45951.326545138887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45951.326545138887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45951.326545138887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45951.326545138887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45951.326545138887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45951.326545138887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45951.326545138887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45951.326545138887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45951.326545138887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45951.326545138887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45951.326545138887</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5</v>
      </c>
      <c r="D2" s="105" t="s">
        <v>37386</v>
      </c>
      <c r="E2" s="108" t="s">
        <v>39083</v>
      </c>
      <c r="F2" s="109">
        <v>45951.278587962966</v>
      </c>
      <c r="G2" s="78">
        <f ca="1">IFERROR(NOW()-F2,"-")</f>
        <v>4.7957175920601003E-2</v>
      </c>
      <c r="H2" s="109">
        <v>45951.278553240743</v>
      </c>
      <c r="I2" s="105" t="str">
        <f>IFERROR(VLOOKUP(D2,DB!A:F,6,0),"")</f>
        <v>SCECO+STB</v>
      </c>
      <c r="J2" s="104" t="str">
        <f>IFERROR(VLOOKUP(D2,DB!A:G,7,0),"")</f>
        <v>Vandalized</v>
      </c>
      <c r="K2" s="110" t="s">
        <v>39106</v>
      </c>
      <c r="L2" s="111" t="str">
        <f>IFERROR(VLOOKUP(D2,DB!A:I,9,0),"")</f>
        <v>Latis</v>
      </c>
    </row>
    <row r="3" spans="1:16383" ht="31.5" customHeight="1">
      <c r="A3" s="106" t="s">
        <v>39107</v>
      </c>
      <c r="B3" s="105" t="str">
        <f>IFERROR(VLOOKUP(D3,DB!A:K,11,0),"")</f>
        <v>R6</v>
      </c>
      <c r="C3" s="107">
        <v>1</v>
      </c>
      <c r="D3" s="105" t="s">
        <v>35773</v>
      </c>
      <c r="E3" s="108" t="s">
        <v>38998</v>
      </c>
      <c r="F3" s="109"/>
      <c r="G3" s="78">
        <f ca="1">IFERROR(NOW()-F3,"-")</f>
        <v>45951.326545138887</v>
      </c>
      <c r="H3" s="109">
        <v>45951.278553240743</v>
      </c>
      <c r="I3" s="105" t="str">
        <f>IFERROR(VLOOKUP(D3,DB!A:F,6,0),"")</f>
        <v>SCECO</v>
      </c>
      <c r="J3" s="104" t="str">
        <f>IFERROR(VLOOKUP(D3,DB!A:G,7,0),"")</f>
        <v>Vandalized</v>
      </c>
      <c r="K3" s="110" t="s">
        <v>39108</v>
      </c>
      <c r="L3" s="111" t="str">
        <f>IFERROR(VLOOKUP(D3,DB!A:I,9,0),"")</f>
        <v>Latis</v>
      </c>
    </row>
    <row r="4" spans="1:16383" ht="31.5" customHeight="1">
      <c r="A4" s="106"/>
      <c r="B4" s="105" t="str">
        <f>IFERROR(VLOOKUP(D4,DB!A:K,11,0),"")</f>
        <v/>
      </c>
      <c r="C4" s="107"/>
      <c r="D4" s="105"/>
      <c r="E4" s="108"/>
      <c r="F4" s="109"/>
      <c r="G4" s="78">
        <f ca="1">IFERROR(NOW()-F4,"-")</f>
        <v>45951.326545138887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45951.326545138887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45951.326545138887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45951.326545138887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45951.326545138887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45951.326545138887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45951.326545138887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45951.326545138887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45951.326545138887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45951.326545138887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45951.326545138887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45951.326545138887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45951.326545138887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45951.326545138887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45951.326545138887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45951.326545138887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45951.326545138887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45951.326545138887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45951.326545138887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45951.326545138887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45951.326545138887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45951.326545138887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45951.326545138887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45951.326545138887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45951.326545138887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45951.326545138887</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2025-10-21T04:51:36Z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